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Árbol del BIEE\ENOE Nueva Serie\T2 Matriz Hussmans\Archivos comprimidos\"/>
    </mc:Choice>
  </mc:AlternateContent>
  <xr:revisionPtr revIDLastSave="0" documentId="13_ncr:1_{BB48F467-0012-4BEB-A108-47AA3173161D}" xr6:coauthVersionLast="47" xr6:coauthVersionMax="47" xr10:uidLastSave="{00000000-0000-0000-0000-000000000000}"/>
  <bookViews>
    <workbookView xWindow="-120" yWindow="-120" windowWidth="29040" windowHeight="15720" tabRatio="547" xr2:uid="{00000000-000D-0000-FFFF-FFFF00000000}"/>
  </bookViews>
  <sheets>
    <sheet name="001 Cozumel" sheetId="7" r:id="rId1"/>
    <sheet name="002 Felipe Carrillo Puerto" sheetId="8" r:id="rId2"/>
    <sheet name="003 Isla Mujeres" sheetId="9" r:id="rId3"/>
    <sheet name="004 Othón P. Blanco" sheetId="12" r:id="rId4"/>
    <sheet name="005 Benito Juárez" sheetId="6" r:id="rId5"/>
    <sheet name="006 José María Morelos" sheetId="10" r:id="rId6"/>
    <sheet name="007 Lázaro Cárdenas" sheetId="11" r:id="rId7"/>
    <sheet name="008 Playa del Carmen" sheetId="14" r:id="rId8"/>
    <sheet name="009 Tulum" sheetId="15" r:id="rId9"/>
    <sheet name="010 Bacalar" sheetId="16" r:id="rId10"/>
    <sheet name="011 Puerto Morelos" sheetId="17" r:id="rId11"/>
    <sheet name="Quintana Roo" sheetId="4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44" i="4" l="1"/>
  <c r="AP43" i="4"/>
  <c r="AQ43" i="4"/>
  <c r="AR43" i="4"/>
  <c r="AP32" i="4"/>
  <c r="AP31" i="4"/>
  <c r="AQ31" i="4"/>
  <c r="AR31" i="4"/>
  <c r="AP20" i="4"/>
  <c r="AP19" i="4"/>
  <c r="AQ19" i="4"/>
  <c r="AR19" i="4"/>
  <c r="AA44" i="4"/>
  <c r="AA43" i="4"/>
  <c r="AB43" i="4"/>
  <c r="AC43" i="4"/>
  <c r="AA32" i="4"/>
  <c r="AA31" i="4"/>
  <c r="AB31" i="4"/>
  <c r="AC31" i="4"/>
  <c r="AA20" i="4"/>
  <c r="AA19" i="4"/>
  <c r="AB19" i="4"/>
  <c r="AC19" i="4" s="1"/>
  <c r="L44" i="4"/>
  <c r="L43" i="4"/>
  <c r="M43" i="4"/>
  <c r="N43" i="4" s="1"/>
  <c r="L32" i="4"/>
  <c r="L31" i="4"/>
  <c r="M31" i="4"/>
  <c r="N31" i="4"/>
  <c r="L20" i="4"/>
  <c r="L19" i="4"/>
  <c r="M19" i="4"/>
  <c r="N19" i="4"/>
  <c r="AA43" i="17"/>
  <c r="AA44" i="17" s="1"/>
  <c r="AB43" i="17"/>
  <c r="AQ43" i="17" s="1"/>
  <c r="AC43" i="17"/>
  <c r="AR43" i="17" s="1"/>
  <c r="AA31" i="17"/>
  <c r="AA32" i="17" s="1"/>
  <c r="AB31" i="17"/>
  <c r="AQ31" i="17" s="1"/>
  <c r="AA19" i="17"/>
  <c r="AP19" i="17" s="1"/>
  <c r="AB19" i="17"/>
  <c r="AC19" i="17" s="1"/>
  <c r="AR19" i="17" s="1"/>
  <c r="L44" i="17"/>
  <c r="L43" i="17"/>
  <c r="M43" i="17"/>
  <c r="N43" i="17" s="1"/>
  <c r="L31" i="17"/>
  <c r="L32" i="17" s="1"/>
  <c r="M31" i="17"/>
  <c r="N31" i="17"/>
  <c r="L19" i="17"/>
  <c r="L20" i="17" s="1"/>
  <c r="M19" i="17"/>
  <c r="N19" i="17" s="1"/>
  <c r="AA43" i="16"/>
  <c r="AP43" i="16" s="1"/>
  <c r="AB43" i="16"/>
  <c r="AA31" i="16"/>
  <c r="AP31" i="16" s="1"/>
  <c r="AB31" i="16"/>
  <c r="AQ31" i="16" s="1"/>
  <c r="AC31" i="16"/>
  <c r="AR31" i="16" s="1"/>
  <c r="AA19" i="16"/>
  <c r="AA20" i="16" s="1"/>
  <c r="AB19" i="16"/>
  <c r="AC19" i="16" s="1"/>
  <c r="L43" i="16"/>
  <c r="L44" i="16" s="1"/>
  <c r="M43" i="16"/>
  <c r="N43" i="16"/>
  <c r="L31" i="16"/>
  <c r="L32" i="16" s="1"/>
  <c r="M31" i="16"/>
  <c r="N31" i="16"/>
  <c r="L19" i="16"/>
  <c r="L20" i="16" s="1"/>
  <c r="M19" i="16"/>
  <c r="AP31" i="15"/>
  <c r="AA43" i="15"/>
  <c r="AP43" i="15" s="1"/>
  <c r="AB43" i="15"/>
  <c r="AQ43" i="15" s="1"/>
  <c r="AA31" i="15"/>
  <c r="AB31" i="15"/>
  <c r="AQ31" i="15" s="1"/>
  <c r="AA19" i="15"/>
  <c r="AP19" i="15" s="1"/>
  <c r="AB19" i="15"/>
  <c r="L43" i="15"/>
  <c r="M43" i="15"/>
  <c r="L31" i="15"/>
  <c r="M31" i="15"/>
  <c r="N31" i="15"/>
  <c r="L20" i="15"/>
  <c r="L19" i="15"/>
  <c r="N19" i="15" s="1"/>
  <c r="M19" i="15"/>
  <c r="AP44" i="14"/>
  <c r="AP43" i="14"/>
  <c r="AQ43" i="14"/>
  <c r="AR43" i="14"/>
  <c r="AP32" i="14"/>
  <c r="AP31" i="14"/>
  <c r="AQ31" i="14"/>
  <c r="AR31" i="14"/>
  <c r="AP20" i="14"/>
  <c r="AP19" i="14"/>
  <c r="AQ19" i="14"/>
  <c r="AR19" i="14"/>
  <c r="AA44" i="14"/>
  <c r="AA43" i="14"/>
  <c r="AB43" i="14"/>
  <c r="AC43" i="14"/>
  <c r="AA32" i="14"/>
  <c r="AA31" i="14"/>
  <c r="AB31" i="14"/>
  <c r="AC31" i="14"/>
  <c r="AA20" i="14"/>
  <c r="AA19" i="14"/>
  <c r="AB19" i="14"/>
  <c r="AC19" i="14"/>
  <c r="L44" i="14"/>
  <c r="L43" i="14"/>
  <c r="M43" i="14"/>
  <c r="N43" i="14"/>
  <c r="L32" i="14"/>
  <c r="L31" i="14"/>
  <c r="M31" i="14"/>
  <c r="N31" i="14"/>
  <c r="L20" i="14"/>
  <c r="L19" i="14"/>
  <c r="M19" i="14"/>
  <c r="N19" i="14"/>
  <c r="AP44" i="11"/>
  <c r="AP43" i="11"/>
  <c r="AQ43" i="11"/>
  <c r="AR43" i="11"/>
  <c r="AP32" i="11"/>
  <c r="AP31" i="11"/>
  <c r="AQ31" i="11"/>
  <c r="AR31" i="11"/>
  <c r="AP20" i="11"/>
  <c r="AP19" i="11"/>
  <c r="AQ19" i="11"/>
  <c r="AR19" i="11"/>
  <c r="AA44" i="11"/>
  <c r="AA43" i="11"/>
  <c r="AB43" i="11"/>
  <c r="AC43" i="11"/>
  <c r="AA32" i="11"/>
  <c r="AA31" i="11"/>
  <c r="AB31" i="11"/>
  <c r="AC31" i="11"/>
  <c r="AA20" i="11"/>
  <c r="AA19" i="11"/>
  <c r="AB19" i="11"/>
  <c r="AC19" i="11"/>
  <c r="L44" i="11"/>
  <c r="L43" i="11"/>
  <c r="M43" i="11"/>
  <c r="N43" i="11"/>
  <c r="L32" i="11"/>
  <c r="L31" i="11"/>
  <c r="M31" i="11"/>
  <c r="N31" i="11"/>
  <c r="L20" i="11"/>
  <c r="L19" i="11"/>
  <c r="M19" i="11"/>
  <c r="N19" i="11" s="1"/>
  <c r="AP44" i="10"/>
  <c r="AP43" i="10"/>
  <c r="AQ43" i="10"/>
  <c r="AR43" i="10"/>
  <c r="AP32" i="10"/>
  <c r="AP31" i="10"/>
  <c r="AQ31" i="10"/>
  <c r="AR31" i="10"/>
  <c r="AP20" i="10"/>
  <c r="AP19" i="10"/>
  <c r="AQ19" i="10"/>
  <c r="AR19" i="10"/>
  <c r="AA44" i="10"/>
  <c r="AA43" i="10"/>
  <c r="AB43" i="10"/>
  <c r="AC43" i="10"/>
  <c r="AA32" i="10"/>
  <c r="AA31" i="10"/>
  <c r="AB31" i="10"/>
  <c r="AC31" i="10"/>
  <c r="AA20" i="10"/>
  <c r="AA19" i="10"/>
  <c r="AB19" i="10"/>
  <c r="AC19" i="10"/>
  <c r="L44" i="10"/>
  <c r="L43" i="10"/>
  <c r="M43" i="10"/>
  <c r="N43" i="10"/>
  <c r="L32" i="10"/>
  <c r="L31" i="10"/>
  <c r="M31" i="10"/>
  <c r="N31" i="10"/>
  <c r="L20" i="10"/>
  <c r="L19" i="10"/>
  <c r="N19" i="10" s="1"/>
  <c r="M19" i="10"/>
  <c r="AP44" i="6"/>
  <c r="AP43" i="6"/>
  <c r="AQ43" i="6"/>
  <c r="AR43" i="6"/>
  <c r="AP32" i="6"/>
  <c r="AP31" i="6"/>
  <c r="AQ31" i="6"/>
  <c r="AR31" i="6"/>
  <c r="AP20" i="6"/>
  <c r="AP19" i="6"/>
  <c r="AQ19" i="6"/>
  <c r="AR19" i="6"/>
  <c r="AA44" i="6"/>
  <c r="AA43" i="6"/>
  <c r="AB43" i="6"/>
  <c r="AC43" i="6"/>
  <c r="AA32" i="6"/>
  <c r="AA31" i="6"/>
  <c r="AB31" i="6"/>
  <c r="AC31" i="6" s="1"/>
  <c r="AA20" i="6"/>
  <c r="AA19" i="6"/>
  <c r="AB19" i="6"/>
  <c r="AC19" i="6"/>
  <c r="L44" i="6"/>
  <c r="L43" i="6"/>
  <c r="M43" i="6"/>
  <c r="N43" i="6"/>
  <c r="L32" i="6"/>
  <c r="L31" i="6"/>
  <c r="M31" i="6"/>
  <c r="N31" i="6"/>
  <c r="L20" i="6"/>
  <c r="L19" i="6"/>
  <c r="M19" i="6"/>
  <c r="N19" i="6" s="1"/>
  <c r="AP44" i="12"/>
  <c r="AP43" i="12"/>
  <c r="AQ43" i="12"/>
  <c r="AR43" i="12"/>
  <c r="AP32" i="12"/>
  <c r="AP31" i="12"/>
  <c r="AQ31" i="12"/>
  <c r="AR31" i="12"/>
  <c r="AP20" i="12"/>
  <c r="AP19" i="12"/>
  <c r="AQ19" i="12"/>
  <c r="AR19" i="12"/>
  <c r="AA44" i="12"/>
  <c r="AA43" i="12"/>
  <c r="AB43" i="12"/>
  <c r="AC43" i="12"/>
  <c r="AA32" i="12"/>
  <c r="AA31" i="12"/>
  <c r="AB31" i="12"/>
  <c r="AC31" i="12"/>
  <c r="AA20" i="12"/>
  <c r="AA19" i="12"/>
  <c r="AB19" i="12"/>
  <c r="AC19" i="12"/>
  <c r="L44" i="12"/>
  <c r="L43" i="12"/>
  <c r="M43" i="12"/>
  <c r="N43" i="12"/>
  <c r="L32" i="12"/>
  <c r="L31" i="12"/>
  <c r="M31" i="12"/>
  <c r="N31" i="12"/>
  <c r="L20" i="12"/>
  <c r="L19" i="12"/>
  <c r="M19" i="12"/>
  <c r="N19" i="12" s="1"/>
  <c r="AP44" i="9"/>
  <c r="AP43" i="9"/>
  <c r="AQ43" i="9"/>
  <c r="AR43" i="9"/>
  <c r="AP32" i="9"/>
  <c r="AP31" i="9"/>
  <c r="AQ31" i="9"/>
  <c r="AR31" i="9"/>
  <c r="AP20" i="9"/>
  <c r="AP19" i="9"/>
  <c r="AQ19" i="9"/>
  <c r="AR19" i="9"/>
  <c r="AA44" i="9"/>
  <c r="AA43" i="9"/>
  <c r="AB43" i="9"/>
  <c r="AC43" i="9"/>
  <c r="AA32" i="9"/>
  <c r="AA31" i="9"/>
  <c r="AB31" i="9"/>
  <c r="AC31" i="9"/>
  <c r="AA20" i="9"/>
  <c r="AA19" i="9"/>
  <c r="AB19" i="9"/>
  <c r="L44" i="9"/>
  <c r="L43" i="9"/>
  <c r="M43" i="9"/>
  <c r="N43" i="9"/>
  <c r="L32" i="9"/>
  <c r="L31" i="9"/>
  <c r="M31" i="9"/>
  <c r="N31" i="9"/>
  <c r="L20" i="9"/>
  <c r="L19" i="9"/>
  <c r="N19" i="9" s="1"/>
  <c r="M19" i="9"/>
  <c r="AP44" i="8"/>
  <c r="AP43" i="8"/>
  <c r="AQ43" i="8"/>
  <c r="AR43" i="8"/>
  <c r="AP32" i="8"/>
  <c r="AP31" i="8"/>
  <c r="AQ31" i="8"/>
  <c r="AR31" i="8"/>
  <c r="AP20" i="8"/>
  <c r="AP19" i="8"/>
  <c r="AQ19" i="8"/>
  <c r="AR19" i="8"/>
  <c r="AA44" i="8"/>
  <c r="AA43" i="8"/>
  <c r="AB43" i="8"/>
  <c r="AC43" i="8" s="1"/>
  <c r="AA32" i="8"/>
  <c r="AA31" i="8"/>
  <c r="AB31" i="8"/>
  <c r="AC31" i="8" s="1"/>
  <c r="AA20" i="8"/>
  <c r="AA19" i="8"/>
  <c r="AB19" i="8"/>
  <c r="AC19" i="8"/>
  <c r="L44" i="8"/>
  <c r="L43" i="8"/>
  <c r="M43" i="8"/>
  <c r="N43" i="8"/>
  <c r="L32" i="8"/>
  <c r="L31" i="8"/>
  <c r="N31" i="8" s="1"/>
  <c r="M31" i="8"/>
  <c r="L20" i="8"/>
  <c r="L19" i="8"/>
  <c r="M19" i="8"/>
  <c r="N19" i="8" s="1"/>
  <c r="AP44" i="7"/>
  <c r="AP43" i="7"/>
  <c r="AQ43" i="7"/>
  <c r="AR43" i="7"/>
  <c r="AP32" i="7"/>
  <c r="AP31" i="7"/>
  <c r="AQ31" i="7"/>
  <c r="AR31" i="7"/>
  <c r="AP20" i="7"/>
  <c r="AP19" i="7"/>
  <c r="AQ19" i="7"/>
  <c r="AR19" i="7"/>
  <c r="AA44" i="7"/>
  <c r="AA43" i="7"/>
  <c r="AB43" i="7"/>
  <c r="AC43" i="7" s="1"/>
  <c r="AA32" i="7"/>
  <c r="AA31" i="7"/>
  <c r="AB31" i="7"/>
  <c r="AC31" i="7"/>
  <c r="AA20" i="7"/>
  <c r="AA19" i="7"/>
  <c r="AC19" i="7" s="1"/>
  <c r="AB19" i="7"/>
  <c r="L44" i="7"/>
  <c r="L43" i="7"/>
  <c r="N43" i="7" s="1"/>
  <c r="M43" i="7"/>
  <c r="L32" i="7"/>
  <c r="L31" i="7"/>
  <c r="N31" i="7" s="1"/>
  <c r="M31" i="7"/>
  <c r="L20" i="7"/>
  <c r="L19" i="7"/>
  <c r="M19" i="7"/>
  <c r="N19" i="7"/>
  <c r="L39" i="4"/>
  <c r="L40" i="4"/>
  <c r="L41" i="4"/>
  <c r="L42" i="4"/>
  <c r="AP43" i="17" l="1"/>
  <c r="AP44" i="17"/>
  <c r="AP32" i="17"/>
  <c r="AC31" i="17"/>
  <c r="AR31" i="17" s="1"/>
  <c r="AP31" i="17"/>
  <c r="AQ19" i="17"/>
  <c r="AA20" i="17"/>
  <c r="AP20" i="17" s="1"/>
  <c r="AC43" i="16"/>
  <c r="AR43" i="16" s="1"/>
  <c r="AA44" i="16"/>
  <c r="AP44" i="16"/>
  <c r="AQ43" i="16"/>
  <c r="AA32" i="16"/>
  <c r="AP32" i="16"/>
  <c r="AQ19" i="16"/>
  <c r="AP20" i="16"/>
  <c r="AP19" i="16"/>
  <c r="N19" i="16"/>
  <c r="AR19" i="16" s="1"/>
  <c r="AA44" i="15"/>
  <c r="AC43" i="15"/>
  <c r="AA32" i="15"/>
  <c r="AC31" i="15"/>
  <c r="AC19" i="15"/>
  <c r="AA20" i="15"/>
  <c r="AQ19" i="15"/>
  <c r="AP20" i="15"/>
  <c r="N43" i="15"/>
  <c r="L44" i="15"/>
  <c r="AP44" i="15" s="1"/>
  <c r="L32" i="15"/>
  <c r="AP32" i="15" s="1"/>
  <c r="AC19" i="9"/>
  <c r="AN17" i="16"/>
  <c r="AB18" i="17"/>
  <c r="AA18" i="17"/>
  <c r="AB17" i="17"/>
  <c r="AA17" i="17"/>
  <c r="AC17" i="17" s="1"/>
  <c r="AB16" i="17"/>
  <c r="AA16" i="17"/>
  <c r="AB15" i="17"/>
  <c r="AA15" i="17"/>
  <c r="AC15" i="17" s="1"/>
  <c r="U44" i="8"/>
  <c r="Q44" i="8"/>
  <c r="AO42" i="8"/>
  <c r="AN42" i="8"/>
  <c r="AM42" i="8"/>
  <c r="AL42" i="8"/>
  <c r="AK42" i="8"/>
  <c r="AJ42" i="8"/>
  <c r="AI42" i="8"/>
  <c r="AH42" i="8"/>
  <c r="AG42" i="8"/>
  <c r="AF42" i="8"/>
  <c r="AB42" i="8"/>
  <c r="AA42" i="8"/>
  <c r="M42" i="8"/>
  <c r="L42" i="8"/>
  <c r="AO41" i="8"/>
  <c r="AN41" i="8"/>
  <c r="AM41" i="8"/>
  <c r="AL41" i="8"/>
  <c r="AK41" i="8"/>
  <c r="AJ41" i="8"/>
  <c r="AI41" i="8"/>
  <c r="AH41" i="8"/>
  <c r="AG41" i="8"/>
  <c r="AF41" i="8"/>
  <c r="AB41" i="8"/>
  <c r="AA41" i="8"/>
  <c r="M41" i="8"/>
  <c r="L41" i="8"/>
  <c r="AO40" i="8"/>
  <c r="AN40" i="8"/>
  <c r="AM40" i="8"/>
  <c r="AL40" i="8"/>
  <c r="AK40" i="8"/>
  <c r="AJ40" i="8"/>
  <c r="AI40" i="8"/>
  <c r="AH40" i="8"/>
  <c r="AG40" i="8"/>
  <c r="AF40" i="8"/>
  <c r="AB40" i="8"/>
  <c r="AA40" i="8"/>
  <c r="AC40" i="8" s="1"/>
  <c r="M40" i="8"/>
  <c r="L40" i="8"/>
  <c r="AO39" i="8"/>
  <c r="AN39" i="8"/>
  <c r="AM39" i="8"/>
  <c r="AL39" i="8"/>
  <c r="AK39" i="8"/>
  <c r="AJ39" i="8"/>
  <c r="AI39" i="8"/>
  <c r="AH39" i="8"/>
  <c r="AG39" i="8"/>
  <c r="AF39" i="8"/>
  <c r="AB39" i="8"/>
  <c r="AA39" i="8"/>
  <c r="M39" i="8"/>
  <c r="L39" i="8"/>
  <c r="U32" i="8"/>
  <c r="AO30" i="8"/>
  <c r="AN30" i="8"/>
  <c r="AM30" i="8"/>
  <c r="AL30" i="8"/>
  <c r="AK30" i="8"/>
  <c r="AJ30" i="8"/>
  <c r="AI30" i="8"/>
  <c r="AH30" i="8"/>
  <c r="AG30" i="8"/>
  <c r="AF30" i="8"/>
  <c r="AB30" i="8"/>
  <c r="AA30" i="8"/>
  <c r="M30" i="8"/>
  <c r="L30" i="8"/>
  <c r="AO29" i="8"/>
  <c r="AN29" i="8"/>
  <c r="AM29" i="8"/>
  <c r="AL29" i="8"/>
  <c r="AK29" i="8"/>
  <c r="AJ29" i="8"/>
  <c r="AI29" i="8"/>
  <c r="AH29" i="8"/>
  <c r="AG29" i="8"/>
  <c r="AF29" i="8"/>
  <c r="AB29" i="8"/>
  <c r="AA29" i="8"/>
  <c r="M29" i="8"/>
  <c r="L29" i="8"/>
  <c r="AO28" i="8"/>
  <c r="AN28" i="8"/>
  <c r="AM28" i="8"/>
  <c r="AL28" i="8"/>
  <c r="AK28" i="8"/>
  <c r="AJ28" i="8"/>
  <c r="AI28" i="8"/>
  <c r="AH28" i="8"/>
  <c r="AG28" i="8"/>
  <c r="AF28" i="8"/>
  <c r="AB28" i="8"/>
  <c r="AA28" i="8"/>
  <c r="M28" i="8"/>
  <c r="L28" i="8"/>
  <c r="AO27" i="8"/>
  <c r="AN27" i="8"/>
  <c r="AM27" i="8"/>
  <c r="AL27" i="8"/>
  <c r="AK27" i="8"/>
  <c r="AJ27" i="8"/>
  <c r="AI27" i="8"/>
  <c r="AH27" i="8"/>
  <c r="AG27" i="8"/>
  <c r="AF27" i="8"/>
  <c r="AB27" i="8"/>
  <c r="AA27" i="8"/>
  <c r="M27" i="8"/>
  <c r="L27" i="8"/>
  <c r="AP27" i="8" s="1"/>
  <c r="Y20" i="8"/>
  <c r="AG19" i="8"/>
  <c r="AO18" i="8"/>
  <c r="AN18" i="8"/>
  <c r="AM18" i="8"/>
  <c r="AL18" i="8"/>
  <c r="AK18" i="8"/>
  <c r="AJ18" i="8"/>
  <c r="AI18" i="8"/>
  <c r="AH18" i="8"/>
  <c r="AG18" i="8"/>
  <c r="AF18" i="8"/>
  <c r="AB18" i="8"/>
  <c r="AA18" i="8"/>
  <c r="M18" i="8"/>
  <c r="L18" i="8"/>
  <c r="AO17" i="8"/>
  <c r="AN17" i="8"/>
  <c r="AM17" i="8"/>
  <c r="AL17" i="8"/>
  <c r="AK17" i="8"/>
  <c r="AJ17" i="8"/>
  <c r="AI17" i="8"/>
  <c r="AH17" i="8"/>
  <c r="AG17" i="8"/>
  <c r="AF17" i="8"/>
  <c r="AB17" i="8"/>
  <c r="AA17" i="8"/>
  <c r="M17" i="8"/>
  <c r="L17" i="8"/>
  <c r="AO16" i="8"/>
  <c r="AN16" i="8"/>
  <c r="AM16" i="8"/>
  <c r="AL16" i="8"/>
  <c r="AK16" i="8"/>
  <c r="AJ16" i="8"/>
  <c r="AI16" i="8"/>
  <c r="AH16" i="8"/>
  <c r="AG16" i="8"/>
  <c r="AF16" i="8"/>
  <c r="AB16" i="8"/>
  <c r="AA16" i="8"/>
  <c r="M16" i="8"/>
  <c r="L16" i="8"/>
  <c r="AO15" i="8"/>
  <c r="AN15" i="8"/>
  <c r="AM15" i="8"/>
  <c r="AL15" i="8"/>
  <c r="AK15" i="8"/>
  <c r="AJ15" i="8"/>
  <c r="AI15" i="8"/>
  <c r="AH15" i="8"/>
  <c r="AG15" i="8"/>
  <c r="AF15" i="8"/>
  <c r="AB15" i="8"/>
  <c r="AA15" i="8"/>
  <c r="M15" i="8"/>
  <c r="L15" i="8"/>
  <c r="U44" i="9"/>
  <c r="B44" i="9"/>
  <c r="AO42" i="9"/>
  <c r="AN42" i="9"/>
  <c r="AM42" i="9"/>
  <c r="AL42" i="9"/>
  <c r="AK42" i="9"/>
  <c r="AJ42" i="9"/>
  <c r="AI42" i="9"/>
  <c r="AH42" i="9"/>
  <c r="AG42" i="9"/>
  <c r="AF42" i="9"/>
  <c r="M42" i="9"/>
  <c r="L42" i="9"/>
  <c r="AO41" i="9"/>
  <c r="AN41" i="9"/>
  <c r="AM41" i="9"/>
  <c r="AL41" i="9"/>
  <c r="AK41" i="9"/>
  <c r="AJ41" i="9"/>
  <c r="AI41" i="9"/>
  <c r="AH41" i="9"/>
  <c r="AG41" i="9"/>
  <c r="AF41" i="9"/>
  <c r="M41" i="9"/>
  <c r="L41" i="9"/>
  <c r="AO40" i="9"/>
  <c r="AN40" i="9"/>
  <c r="AM40" i="9"/>
  <c r="AL40" i="9"/>
  <c r="AK40" i="9"/>
  <c r="AJ40" i="9"/>
  <c r="AI40" i="9"/>
  <c r="AH40" i="9"/>
  <c r="AG40" i="9"/>
  <c r="AF40" i="9"/>
  <c r="M40" i="9"/>
  <c r="L40" i="9"/>
  <c r="AO39" i="9"/>
  <c r="AN39" i="9"/>
  <c r="AM39" i="9"/>
  <c r="AL39" i="9"/>
  <c r="AK39" i="9"/>
  <c r="AJ39" i="9"/>
  <c r="AI39" i="9"/>
  <c r="AH39" i="9"/>
  <c r="AG39" i="9"/>
  <c r="AF39" i="9"/>
  <c r="M39" i="9"/>
  <c r="L39" i="9"/>
  <c r="AO31" i="9"/>
  <c r="Y32" i="9"/>
  <c r="AG31" i="9"/>
  <c r="AH31" i="9"/>
  <c r="AO30" i="9"/>
  <c r="AN30" i="9"/>
  <c r="AM30" i="9"/>
  <c r="AL30" i="9"/>
  <c r="AK30" i="9"/>
  <c r="AJ30" i="9"/>
  <c r="AI30" i="9"/>
  <c r="AH30" i="9"/>
  <c r="AG30" i="9"/>
  <c r="AF30" i="9"/>
  <c r="M30" i="9"/>
  <c r="L30" i="9"/>
  <c r="AO29" i="9"/>
  <c r="AN29" i="9"/>
  <c r="AM29" i="9"/>
  <c r="AL29" i="9"/>
  <c r="AK29" i="9"/>
  <c r="AJ29" i="9"/>
  <c r="AI29" i="9"/>
  <c r="AH29" i="9"/>
  <c r="AG29" i="9"/>
  <c r="AF29" i="9"/>
  <c r="M29" i="9"/>
  <c r="L29" i="9"/>
  <c r="AO28" i="9"/>
  <c r="AN28" i="9"/>
  <c r="AM28" i="9"/>
  <c r="AL28" i="9"/>
  <c r="AK28" i="9"/>
  <c r="AJ28" i="9"/>
  <c r="AI28" i="9"/>
  <c r="AH28" i="9"/>
  <c r="AG28" i="9"/>
  <c r="AF28" i="9"/>
  <c r="M28" i="9"/>
  <c r="L28" i="9"/>
  <c r="AO27" i="9"/>
  <c r="AN27" i="9"/>
  <c r="AM27" i="9"/>
  <c r="AL27" i="9"/>
  <c r="AK27" i="9"/>
  <c r="AJ27" i="9"/>
  <c r="AI27" i="9"/>
  <c r="AH27" i="9"/>
  <c r="AG27" i="9"/>
  <c r="AF27" i="9"/>
  <c r="M27" i="9"/>
  <c r="L27" i="9"/>
  <c r="W20" i="9"/>
  <c r="AO18" i="9"/>
  <c r="AN18" i="9"/>
  <c r="AM18" i="9"/>
  <c r="AL18" i="9"/>
  <c r="AK18" i="9"/>
  <c r="AJ18" i="9"/>
  <c r="AI18" i="9"/>
  <c r="AH18" i="9"/>
  <c r="AG18" i="9"/>
  <c r="AF18" i="9"/>
  <c r="M18" i="9"/>
  <c r="L18" i="9"/>
  <c r="AO17" i="9"/>
  <c r="AN17" i="9"/>
  <c r="AM17" i="9"/>
  <c r="AL17" i="9"/>
  <c r="AK17" i="9"/>
  <c r="AJ17" i="9"/>
  <c r="AI17" i="9"/>
  <c r="AH17" i="9"/>
  <c r="AG17" i="9"/>
  <c r="AF17" i="9"/>
  <c r="M17" i="9"/>
  <c r="L17" i="9"/>
  <c r="AO16" i="9"/>
  <c r="AN16" i="9"/>
  <c r="AM16" i="9"/>
  <c r="AL16" i="9"/>
  <c r="AK16" i="9"/>
  <c r="AJ16" i="9"/>
  <c r="AI16" i="9"/>
  <c r="AH16" i="9"/>
  <c r="AG16" i="9"/>
  <c r="AF16" i="9"/>
  <c r="M16" i="9"/>
  <c r="L16" i="9"/>
  <c r="AO15" i="9"/>
  <c r="AN15" i="9"/>
  <c r="AM15" i="9"/>
  <c r="AL15" i="9"/>
  <c r="AK15" i="9"/>
  <c r="AJ15" i="9"/>
  <c r="AI15" i="9"/>
  <c r="AH15" i="9"/>
  <c r="AG15" i="9"/>
  <c r="AF15" i="9"/>
  <c r="M15" i="9"/>
  <c r="L15" i="9"/>
  <c r="AJ43" i="12"/>
  <c r="AO42" i="12"/>
  <c r="AN42" i="12"/>
  <c r="AM42" i="12"/>
  <c r="AL42" i="12"/>
  <c r="AK42" i="12"/>
  <c r="AJ42" i="12"/>
  <c r="AI42" i="12"/>
  <c r="AH42" i="12"/>
  <c r="AG42" i="12"/>
  <c r="AF42" i="12"/>
  <c r="AB42" i="12"/>
  <c r="AA42" i="12"/>
  <c r="M42" i="12"/>
  <c r="L42" i="12"/>
  <c r="AO41" i="12"/>
  <c r="AN41" i="12"/>
  <c r="AM41" i="12"/>
  <c r="AL41" i="12"/>
  <c r="AK41" i="12"/>
  <c r="AJ41" i="12"/>
  <c r="AI41" i="12"/>
  <c r="AH41" i="12"/>
  <c r="AG41" i="12"/>
  <c r="AF41" i="12"/>
  <c r="AB41" i="12"/>
  <c r="AA41" i="12"/>
  <c r="M41" i="12"/>
  <c r="L41" i="12"/>
  <c r="AO40" i="12"/>
  <c r="AN40" i="12"/>
  <c r="AM40" i="12"/>
  <c r="AL40" i="12"/>
  <c r="AK40" i="12"/>
  <c r="AJ40" i="12"/>
  <c r="AI40" i="12"/>
  <c r="AH40" i="12"/>
  <c r="AG40" i="12"/>
  <c r="AF40" i="12"/>
  <c r="AB40" i="12"/>
  <c r="AA40" i="12"/>
  <c r="M40" i="12"/>
  <c r="L40" i="12"/>
  <c r="N40" i="12" s="1"/>
  <c r="AO39" i="12"/>
  <c r="AN39" i="12"/>
  <c r="AM39" i="12"/>
  <c r="AL39" i="12"/>
  <c r="AK39" i="12"/>
  <c r="AJ39" i="12"/>
  <c r="AI39" i="12"/>
  <c r="AH39" i="12"/>
  <c r="AG39" i="12"/>
  <c r="AF39" i="12"/>
  <c r="AB39" i="12"/>
  <c r="AA39" i="12"/>
  <c r="M39" i="12"/>
  <c r="L39" i="12"/>
  <c r="AO30" i="12"/>
  <c r="AN30" i="12"/>
  <c r="AM30" i="12"/>
  <c r="AL30" i="12"/>
  <c r="AK30" i="12"/>
  <c r="AJ30" i="12"/>
  <c r="AI30" i="12"/>
  <c r="AH30" i="12"/>
  <c r="AG30" i="12"/>
  <c r="AF30" i="12"/>
  <c r="AB30" i="12"/>
  <c r="AA30" i="12"/>
  <c r="M30" i="12"/>
  <c r="L30" i="12"/>
  <c r="N30" i="12" s="1"/>
  <c r="AO29" i="12"/>
  <c r="AN29" i="12"/>
  <c r="AM29" i="12"/>
  <c r="AL29" i="12"/>
  <c r="AK29" i="12"/>
  <c r="AJ29" i="12"/>
  <c r="AI29" i="12"/>
  <c r="AH29" i="12"/>
  <c r="AG29" i="12"/>
  <c r="AF29" i="12"/>
  <c r="AB29" i="12"/>
  <c r="AA29" i="12"/>
  <c r="M29" i="12"/>
  <c r="L29" i="12"/>
  <c r="AO28" i="12"/>
  <c r="AN28" i="12"/>
  <c r="AM28" i="12"/>
  <c r="AL28" i="12"/>
  <c r="AK28" i="12"/>
  <c r="AJ28" i="12"/>
  <c r="AI28" i="12"/>
  <c r="AH28" i="12"/>
  <c r="AG28" i="12"/>
  <c r="AF28" i="12"/>
  <c r="AB28" i="12"/>
  <c r="AA28" i="12"/>
  <c r="M28" i="12"/>
  <c r="L28" i="12"/>
  <c r="AO27" i="12"/>
  <c r="AN27" i="12"/>
  <c r="AM27" i="12"/>
  <c r="AL27" i="12"/>
  <c r="AK27" i="12"/>
  <c r="AJ27" i="12"/>
  <c r="AI27" i="12"/>
  <c r="AH27" i="12"/>
  <c r="AG27" i="12"/>
  <c r="AF27" i="12"/>
  <c r="AB27" i="12"/>
  <c r="AA27" i="12"/>
  <c r="M27" i="12"/>
  <c r="L27" i="12"/>
  <c r="J20" i="12"/>
  <c r="AO18" i="12"/>
  <c r="AN18" i="12"/>
  <c r="AM18" i="12"/>
  <c r="AL18" i="12"/>
  <c r="AK18" i="12"/>
  <c r="AJ18" i="12"/>
  <c r="AI18" i="12"/>
  <c r="AH18" i="12"/>
  <c r="AG18" i="12"/>
  <c r="AF18" i="12"/>
  <c r="AB18" i="12"/>
  <c r="AA18" i="12"/>
  <c r="M18" i="12"/>
  <c r="L18" i="12"/>
  <c r="AO17" i="12"/>
  <c r="AN17" i="12"/>
  <c r="AM17" i="12"/>
  <c r="AL17" i="12"/>
  <c r="AK17" i="12"/>
  <c r="AJ17" i="12"/>
  <c r="AI17" i="12"/>
  <c r="AH17" i="12"/>
  <c r="AG17" i="12"/>
  <c r="AF17" i="12"/>
  <c r="AB17" i="12"/>
  <c r="AA17" i="12"/>
  <c r="M17" i="12"/>
  <c r="L17" i="12"/>
  <c r="AO16" i="12"/>
  <c r="AN16" i="12"/>
  <c r="AM16" i="12"/>
  <c r="AL16" i="12"/>
  <c r="AK16" i="12"/>
  <c r="AJ16" i="12"/>
  <c r="AI16" i="12"/>
  <c r="AH16" i="12"/>
  <c r="AG16" i="12"/>
  <c r="AF16" i="12"/>
  <c r="AB16" i="12"/>
  <c r="AA16" i="12"/>
  <c r="M16" i="12"/>
  <c r="L16" i="12"/>
  <c r="AO15" i="12"/>
  <c r="AN15" i="12"/>
  <c r="AM15" i="12"/>
  <c r="AL15" i="12"/>
  <c r="AK15" i="12"/>
  <c r="AJ15" i="12"/>
  <c r="AI15" i="12"/>
  <c r="AH15" i="12"/>
  <c r="AG15" i="12"/>
  <c r="AF15" i="12"/>
  <c r="AB15" i="12"/>
  <c r="AA15" i="12"/>
  <c r="M15" i="12"/>
  <c r="L15" i="12"/>
  <c r="AO42" i="6"/>
  <c r="AN42" i="6"/>
  <c r="AM42" i="6"/>
  <c r="AL42" i="6"/>
  <c r="AK42" i="6"/>
  <c r="AJ42" i="6"/>
  <c r="AI42" i="6"/>
  <c r="AH42" i="6"/>
  <c r="AG42" i="6"/>
  <c r="AF42" i="6"/>
  <c r="AB42" i="6"/>
  <c r="AA42" i="6"/>
  <c r="M42" i="6"/>
  <c r="L42" i="6"/>
  <c r="AO41" i="6"/>
  <c r="AN41" i="6"/>
  <c r="AM41" i="6"/>
  <c r="AL41" i="6"/>
  <c r="AK41" i="6"/>
  <c r="AJ41" i="6"/>
  <c r="AI41" i="6"/>
  <c r="AH41" i="6"/>
  <c r="AG41" i="6"/>
  <c r="AF41" i="6"/>
  <c r="AB41" i="6"/>
  <c r="AA41" i="6"/>
  <c r="M41" i="6"/>
  <c r="L41" i="6"/>
  <c r="AO40" i="6"/>
  <c r="AN40" i="6"/>
  <c r="AM40" i="6"/>
  <c r="AL40" i="6"/>
  <c r="AK40" i="6"/>
  <c r="AJ40" i="6"/>
  <c r="AI40" i="6"/>
  <c r="AH40" i="6"/>
  <c r="AG40" i="6"/>
  <c r="AF40" i="6"/>
  <c r="AB40" i="6"/>
  <c r="AA40" i="6"/>
  <c r="M40" i="6"/>
  <c r="L40" i="6"/>
  <c r="AO39" i="6"/>
  <c r="AN39" i="6"/>
  <c r="AM39" i="6"/>
  <c r="AL39" i="6"/>
  <c r="AK39" i="6"/>
  <c r="AJ39" i="6"/>
  <c r="AI39" i="6"/>
  <c r="AH39" i="6"/>
  <c r="AG39" i="6"/>
  <c r="AF39" i="6"/>
  <c r="AB39" i="6"/>
  <c r="AA39" i="6"/>
  <c r="M39" i="6"/>
  <c r="L39" i="6"/>
  <c r="AL31" i="6"/>
  <c r="AO30" i="6"/>
  <c r="AN30" i="6"/>
  <c r="AM30" i="6"/>
  <c r="AL30" i="6"/>
  <c r="AK30" i="6"/>
  <c r="AJ30" i="6"/>
  <c r="AI30" i="6"/>
  <c r="AH30" i="6"/>
  <c r="AG30" i="6"/>
  <c r="AF30" i="6"/>
  <c r="AB30" i="6"/>
  <c r="AA30" i="6"/>
  <c r="M30" i="6"/>
  <c r="L30" i="6"/>
  <c r="AO29" i="6"/>
  <c r="AN29" i="6"/>
  <c r="AM29" i="6"/>
  <c r="AL29" i="6"/>
  <c r="AK29" i="6"/>
  <c r="AJ29" i="6"/>
  <c r="AI29" i="6"/>
  <c r="AH29" i="6"/>
  <c r="AG29" i="6"/>
  <c r="AF29" i="6"/>
  <c r="AB29" i="6"/>
  <c r="AA29" i="6"/>
  <c r="M29" i="6"/>
  <c r="L29" i="6"/>
  <c r="AO28" i="6"/>
  <c r="AN28" i="6"/>
  <c r="AM28" i="6"/>
  <c r="AL28" i="6"/>
  <c r="AK28" i="6"/>
  <c r="AJ28" i="6"/>
  <c r="AI28" i="6"/>
  <c r="AH28" i="6"/>
  <c r="AG28" i="6"/>
  <c r="AF28" i="6"/>
  <c r="AB28" i="6"/>
  <c r="AA28" i="6"/>
  <c r="M28" i="6"/>
  <c r="L28" i="6"/>
  <c r="AO27" i="6"/>
  <c r="AN27" i="6"/>
  <c r="AM27" i="6"/>
  <c r="AL27" i="6"/>
  <c r="AK27" i="6"/>
  <c r="AJ27" i="6"/>
  <c r="AI27" i="6"/>
  <c r="AH27" i="6"/>
  <c r="AG27" i="6"/>
  <c r="AF27" i="6"/>
  <c r="AB27" i="6"/>
  <c r="AA27" i="6"/>
  <c r="M27" i="6"/>
  <c r="L27" i="6"/>
  <c r="AO18" i="6"/>
  <c r="AN18" i="6"/>
  <c r="AM18" i="6"/>
  <c r="AL18" i="6"/>
  <c r="AK18" i="6"/>
  <c r="AJ18" i="6"/>
  <c r="AI18" i="6"/>
  <c r="AH18" i="6"/>
  <c r="AG18" i="6"/>
  <c r="AF18" i="6"/>
  <c r="AB18" i="6"/>
  <c r="AA18" i="6"/>
  <c r="M18" i="6"/>
  <c r="L18" i="6"/>
  <c r="AO17" i="6"/>
  <c r="AN17" i="6"/>
  <c r="AM17" i="6"/>
  <c r="AL17" i="6"/>
  <c r="AK17" i="6"/>
  <c r="AJ17" i="6"/>
  <c r="AI17" i="6"/>
  <c r="AH17" i="6"/>
  <c r="AG17" i="6"/>
  <c r="AF17" i="6"/>
  <c r="AB17" i="6"/>
  <c r="AA17" i="6"/>
  <c r="M17" i="6"/>
  <c r="L17" i="6"/>
  <c r="AO16" i="6"/>
  <c r="AN16" i="6"/>
  <c r="AM16" i="6"/>
  <c r="AL16" i="6"/>
  <c r="AK16" i="6"/>
  <c r="AJ16" i="6"/>
  <c r="AI16" i="6"/>
  <c r="AH16" i="6"/>
  <c r="AG16" i="6"/>
  <c r="AF16" i="6"/>
  <c r="AB16" i="6"/>
  <c r="AA16" i="6"/>
  <c r="M16" i="6"/>
  <c r="L16" i="6"/>
  <c r="AO15" i="6"/>
  <c r="AN15" i="6"/>
  <c r="AM15" i="6"/>
  <c r="AL15" i="6"/>
  <c r="AK15" i="6"/>
  <c r="AJ15" i="6"/>
  <c r="AI15" i="6"/>
  <c r="AH15" i="6"/>
  <c r="AG15" i="6"/>
  <c r="AF15" i="6"/>
  <c r="AB15" i="6"/>
  <c r="AA15" i="6"/>
  <c r="M15" i="6"/>
  <c r="L15" i="6"/>
  <c r="U44" i="10"/>
  <c r="AL43" i="10"/>
  <c r="F44" i="10"/>
  <c r="AH43" i="10"/>
  <c r="AO42" i="10"/>
  <c r="AN42" i="10"/>
  <c r="AM42" i="10"/>
  <c r="AL42" i="10"/>
  <c r="AK42" i="10"/>
  <c r="AJ42" i="10"/>
  <c r="AI42" i="10"/>
  <c r="AH42" i="10"/>
  <c r="AG42" i="10"/>
  <c r="AF42" i="10"/>
  <c r="AB42" i="10"/>
  <c r="AA42" i="10"/>
  <c r="M42" i="10"/>
  <c r="L42" i="10"/>
  <c r="AO41" i="10"/>
  <c r="AN41" i="10"/>
  <c r="AM41" i="10"/>
  <c r="AL41" i="10"/>
  <c r="AK41" i="10"/>
  <c r="AJ41" i="10"/>
  <c r="AI41" i="10"/>
  <c r="AH41" i="10"/>
  <c r="AG41" i="10"/>
  <c r="AF41" i="10"/>
  <c r="AB41" i="10"/>
  <c r="AA41" i="10"/>
  <c r="M41" i="10"/>
  <c r="L41" i="10"/>
  <c r="AO40" i="10"/>
  <c r="AN40" i="10"/>
  <c r="AM40" i="10"/>
  <c r="AL40" i="10"/>
  <c r="AK40" i="10"/>
  <c r="AJ40" i="10"/>
  <c r="AI40" i="10"/>
  <c r="AH40" i="10"/>
  <c r="AG40" i="10"/>
  <c r="AF40" i="10"/>
  <c r="AB40" i="10"/>
  <c r="AA40" i="10"/>
  <c r="M40" i="10"/>
  <c r="L40" i="10"/>
  <c r="AO39" i="10"/>
  <c r="AN39" i="10"/>
  <c r="AM39" i="10"/>
  <c r="AL39" i="10"/>
  <c r="AK39" i="10"/>
  <c r="AJ39" i="10"/>
  <c r="AI39" i="10"/>
  <c r="AH39" i="10"/>
  <c r="AG39" i="10"/>
  <c r="AF39" i="10"/>
  <c r="AB39" i="10"/>
  <c r="AA39" i="10"/>
  <c r="M39" i="10"/>
  <c r="L39" i="10"/>
  <c r="Y32" i="10"/>
  <c r="W32" i="10"/>
  <c r="S32" i="10"/>
  <c r="AO30" i="10"/>
  <c r="AN30" i="10"/>
  <c r="AM30" i="10"/>
  <c r="AL30" i="10"/>
  <c r="AK30" i="10"/>
  <c r="AJ30" i="10"/>
  <c r="AI30" i="10"/>
  <c r="AH30" i="10"/>
  <c r="AG30" i="10"/>
  <c r="AF30" i="10"/>
  <c r="AB30" i="10"/>
  <c r="AA30" i="10"/>
  <c r="M30" i="10"/>
  <c r="L30" i="10"/>
  <c r="AO29" i="10"/>
  <c r="AN29" i="10"/>
  <c r="AM29" i="10"/>
  <c r="AL29" i="10"/>
  <c r="AK29" i="10"/>
  <c r="AJ29" i="10"/>
  <c r="AI29" i="10"/>
  <c r="AH29" i="10"/>
  <c r="AG29" i="10"/>
  <c r="AF29" i="10"/>
  <c r="AB29" i="10"/>
  <c r="AA29" i="10"/>
  <c r="M29" i="10"/>
  <c r="L29" i="10"/>
  <c r="AO28" i="10"/>
  <c r="AN28" i="10"/>
  <c r="AM28" i="10"/>
  <c r="AL28" i="10"/>
  <c r="AK28" i="10"/>
  <c r="AJ28" i="10"/>
  <c r="AI28" i="10"/>
  <c r="AH28" i="10"/>
  <c r="AG28" i="10"/>
  <c r="AF28" i="10"/>
  <c r="AB28" i="10"/>
  <c r="AA28" i="10"/>
  <c r="M28" i="10"/>
  <c r="L28" i="10"/>
  <c r="N28" i="10" s="1"/>
  <c r="AO27" i="10"/>
  <c r="AN27" i="10"/>
  <c r="AM27" i="10"/>
  <c r="AL27" i="10"/>
  <c r="AK27" i="10"/>
  <c r="AJ27" i="10"/>
  <c r="AI27" i="10"/>
  <c r="AH27" i="10"/>
  <c r="AG27" i="10"/>
  <c r="AF27" i="10"/>
  <c r="AB27" i="10"/>
  <c r="AA27" i="10"/>
  <c r="AC27" i="10" s="1"/>
  <c r="M27" i="10"/>
  <c r="L27" i="10"/>
  <c r="AL19" i="10"/>
  <c r="AH19" i="10"/>
  <c r="AO18" i="10"/>
  <c r="AN18" i="10"/>
  <c r="AM18" i="10"/>
  <c r="AL18" i="10"/>
  <c r="AK18" i="10"/>
  <c r="AJ18" i="10"/>
  <c r="AI18" i="10"/>
  <c r="AH18" i="10"/>
  <c r="AG18" i="10"/>
  <c r="AF18" i="10"/>
  <c r="AB18" i="10"/>
  <c r="AA18" i="10"/>
  <c r="M18" i="10"/>
  <c r="L18" i="10"/>
  <c r="AO17" i="10"/>
  <c r="AN17" i="10"/>
  <c r="AM17" i="10"/>
  <c r="AL17" i="10"/>
  <c r="AK17" i="10"/>
  <c r="AJ17" i="10"/>
  <c r="AI17" i="10"/>
  <c r="AH17" i="10"/>
  <c r="AG17" i="10"/>
  <c r="AF17" i="10"/>
  <c r="AB17" i="10"/>
  <c r="AA17" i="10"/>
  <c r="M17" i="10"/>
  <c r="L17" i="10"/>
  <c r="AO16" i="10"/>
  <c r="AN16" i="10"/>
  <c r="AM16" i="10"/>
  <c r="AL16" i="10"/>
  <c r="AK16" i="10"/>
  <c r="AJ16" i="10"/>
  <c r="AI16" i="10"/>
  <c r="AH16" i="10"/>
  <c r="AG16" i="10"/>
  <c r="AF16" i="10"/>
  <c r="AB16" i="10"/>
  <c r="AA16" i="10"/>
  <c r="M16" i="10"/>
  <c r="L16" i="10"/>
  <c r="N16" i="10" s="1"/>
  <c r="AO15" i="10"/>
  <c r="AN15" i="10"/>
  <c r="AM15" i="10"/>
  <c r="AL15" i="10"/>
  <c r="AK15" i="10"/>
  <c r="AJ15" i="10"/>
  <c r="AI15" i="10"/>
  <c r="AH15" i="10"/>
  <c r="AG15" i="10"/>
  <c r="AF15" i="10"/>
  <c r="AB15" i="10"/>
  <c r="AA15" i="10"/>
  <c r="M15" i="10"/>
  <c r="L15" i="10"/>
  <c r="Q44" i="11"/>
  <c r="AM43" i="11"/>
  <c r="H44" i="11"/>
  <c r="AO42" i="11"/>
  <c r="AN42" i="11"/>
  <c r="AM42" i="11"/>
  <c r="AL42" i="11"/>
  <c r="AK42" i="11"/>
  <c r="AJ42" i="11"/>
  <c r="AI42" i="11"/>
  <c r="AH42" i="11"/>
  <c r="AG42" i="11"/>
  <c r="AF42" i="11"/>
  <c r="AB42" i="11"/>
  <c r="AA42" i="11"/>
  <c r="M42" i="11"/>
  <c r="AQ42" i="11" s="1"/>
  <c r="L42" i="11"/>
  <c r="AO41" i="11"/>
  <c r="AN41" i="11"/>
  <c r="AM41" i="11"/>
  <c r="AL41" i="11"/>
  <c r="AK41" i="11"/>
  <c r="AJ41" i="11"/>
  <c r="AI41" i="11"/>
  <c r="AH41" i="11"/>
  <c r="AG41" i="11"/>
  <c r="AF41" i="11"/>
  <c r="AB41" i="11"/>
  <c r="AA41" i="11"/>
  <c r="M41" i="11"/>
  <c r="L41" i="11"/>
  <c r="AO40" i="11"/>
  <c r="AN40" i="11"/>
  <c r="AM40" i="11"/>
  <c r="AL40" i="11"/>
  <c r="AK40" i="11"/>
  <c r="AJ40" i="11"/>
  <c r="AI40" i="11"/>
  <c r="AH40" i="11"/>
  <c r="AG40" i="11"/>
  <c r="AF40" i="11"/>
  <c r="AB40" i="11"/>
  <c r="AA40" i="11"/>
  <c r="M40" i="11"/>
  <c r="L40" i="11"/>
  <c r="AO39" i="11"/>
  <c r="AN39" i="11"/>
  <c r="AM39" i="11"/>
  <c r="AL39" i="11"/>
  <c r="AK39" i="11"/>
  <c r="AJ39" i="11"/>
  <c r="AI39" i="11"/>
  <c r="AH39" i="11"/>
  <c r="AG39" i="11"/>
  <c r="AF39" i="11"/>
  <c r="AB39" i="11"/>
  <c r="AA39" i="11"/>
  <c r="M39" i="11"/>
  <c r="L39" i="11"/>
  <c r="W32" i="11"/>
  <c r="S32" i="11"/>
  <c r="AL31" i="11"/>
  <c r="AO30" i="11"/>
  <c r="AN30" i="11"/>
  <c r="AM30" i="11"/>
  <c r="AL30" i="11"/>
  <c r="AK30" i="11"/>
  <c r="AJ30" i="11"/>
  <c r="AI30" i="11"/>
  <c r="AH30" i="11"/>
  <c r="AG30" i="11"/>
  <c r="AF30" i="11"/>
  <c r="AB30" i="11"/>
  <c r="AA30" i="11"/>
  <c r="M30" i="11"/>
  <c r="L30" i="11"/>
  <c r="AO29" i="11"/>
  <c r="AN29" i="11"/>
  <c r="AM29" i="11"/>
  <c r="AL29" i="11"/>
  <c r="AK29" i="11"/>
  <c r="AJ29" i="11"/>
  <c r="AI29" i="11"/>
  <c r="AH29" i="11"/>
  <c r="AG29" i="11"/>
  <c r="AF29" i="11"/>
  <c r="AB29" i="11"/>
  <c r="AA29" i="11"/>
  <c r="M29" i="11"/>
  <c r="L29" i="11"/>
  <c r="AO28" i="11"/>
  <c r="AN28" i="11"/>
  <c r="AM28" i="11"/>
  <c r="AL28" i="11"/>
  <c r="AK28" i="11"/>
  <c r="AJ28" i="11"/>
  <c r="AI28" i="11"/>
  <c r="AH28" i="11"/>
  <c r="AG28" i="11"/>
  <c r="AF28" i="11"/>
  <c r="AB28" i="11"/>
  <c r="AA28" i="11"/>
  <c r="M28" i="11"/>
  <c r="L28" i="11"/>
  <c r="AO27" i="11"/>
  <c r="AN27" i="11"/>
  <c r="AM27" i="11"/>
  <c r="AL27" i="11"/>
  <c r="AK27" i="11"/>
  <c r="AJ27" i="11"/>
  <c r="AI27" i="11"/>
  <c r="AH27" i="11"/>
  <c r="AG27" i="11"/>
  <c r="AF27" i="11"/>
  <c r="AB27" i="11"/>
  <c r="AA27" i="11"/>
  <c r="M27" i="11"/>
  <c r="L27" i="11"/>
  <c r="W20" i="11"/>
  <c r="J20" i="11"/>
  <c r="AO18" i="11"/>
  <c r="AN18" i="11"/>
  <c r="AM18" i="11"/>
  <c r="AL18" i="11"/>
  <c r="AK18" i="11"/>
  <c r="AJ18" i="11"/>
  <c r="AI18" i="11"/>
  <c r="AH18" i="11"/>
  <c r="AG18" i="11"/>
  <c r="AF18" i="11"/>
  <c r="AB18" i="11"/>
  <c r="AA18" i="11"/>
  <c r="M18" i="11"/>
  <c r="L18" i="11"/>
  <c r="AO17" i="11"/>
  <c r="AN17" i="11"/>
  <c r="AM17" i="11"/>
  <c r="AL17" i="11"/>
  <c r="AK17" i="11"/>
  <c r="AJ17" i="11"/>
  <c r="AI17" i="11"/>
  <c r="AH17" i="11"/>
  <c r="AG17" i="11"/>
  <c r="AF17" i="11"/>
  <c r="AB17" i="11"/>
  <c r="AA17" i="11"/>
  <c r="M17" i="11"/>
  <c r="L17" i="11"/>
  <c r="N17" i="11" s="1"/>
  <c r="AO16" i="11"/>
  <c r="AN16" i="11"/>
  <c r="AM16" i="11"/>
  <c r="AL16" i="11"/>
  <c r="AK16" i="11"/>
  <c r="AJ16" i="11"/>
  <c r="AI16" i="11"/>
  <c r="AH16" i="11"/>
  <c r="AG16" i="11"/>
  <c r="AF16" i="11"/>
  <c r="AB16" i="11"/>
  <c r="AA16" i="11"/>
  <c r="M16" i="11"/>
  <c r="L16" i="11"/>
  <c r="AO15" i="11"/>
  <c r="AN15" i="11"/>
  <c r="AM15" i="11"/>
  <c r="AL15" i="11"/>
  <c r="AK15" i="11"/>
  <c r="AJ15" i="11"/>
  <c r="AI15" i="11"/>
  <c r="AH15" i="11"/>
  <c r="AG15" i="11"/>
  <c r="AF15" i="11"/>
  <c r="AB15" i="11"/>
  <c r="AA15" i="11"/>
  <c r="M15" i="11"/>
  <c r="L15" i="11"/>
  <c r="W44" i="14"/>
  <c r="S44" i="14"/>
  <c r="AO42" i="14"/>
  <c r="AN42" i="14"/>
  <c r="AM42" i="14"/>
  <c r="AL42" i="14"/>
  <c r="AK42" i="14"/>
  <c r="AJ42" i="14"/>
  <c r="AI42" i="14"/>
  <c r="AH42" i="14"/>
  <c r="AG42" i="14"/>
  <c r="AF42" i="14"/>
  <c r="AB42" i="14"/>
  <c r="AA42" i="14"/>
  <c r="M42" i="14"/>
  <c r="L42" i="14"/>
  <c r="AO41" i="14"/>
  <c r="AN41" i="14"/>
  <c r="AM41" i="14"/>
  <c r="AL41" i="14"/>
  <c r="AK41" i="14"/>
  <c r="AJ41" i="14"/>
  <c r="AI41" i="14"/>
  <c r="AH41" i="14"/>
  <c r="AG41" i="14"/>
  <c r="AF41" i="14"/>
  <c r="AB41" i="14"/>
  <c r="AA41" i="14"/>
  <c r="AC41" i="14" s="1"/>
  <c r="M41" i="14"/>
  <c r="L41" i="14"/>
  <c r="N41" i="14" s="1"/>
  <c r="AO40" i="14"/>
  <c r="AN40" i="14"/>
  <c r="AM40" i="14"/>
  <c r="AL40" i="14"/>
  <c r="AK40" i="14"/>
  <c r="AJ40" i="14"/>
  <c r="AI40" i="14"/>
  <c r="AH40" i="14"/>
  <c r="AG40" i="14"/>
  <c r="AF40" i="14"/>
  <c r="AB40" i="14"/>
  <c r="AA40" i="14"/>
  <c r="M40" i="14"/>
  <c r="L40" i="14"/>
  <c r="AO39" i="14"/>
  <c r="AN39" i="14"/>
  <c r="AM39" i="14"/>
  <c r="AL39" i="14"/>
  <c r="AK39" i="14"/>
  <c r="AJ39" i="14"/>
  <c r="AI39" i="14"/>
  <c r="AH39" i="14"/>
  <c r="AG39" i="14"/>
  <c r="AF39" i="14"/>
  <c r="AB39" i="14"/>
  <c r="AA39" i="14"/>
  <c r="M39" i="14"/>
  <c r="L39" i="14"/>
  <c r="Y32" i="14"/>
  <c r="U32" i="14"/>
  <c r="AN31" i="14"/>
  <c r="H32" i="14"/>
  <c r="AK31" i="14"/>
  <c r="AO30" i="14"/>
  <c r="AN30" i="14"/>
  <c r="AM30" i="14"/>
  <c r="AL30" i="14"/>
  <c r="AK30" i="14"/>
  <c r="AJ30" i="14"/>
  <c r="AI30" i="14"/>
  <c r="AH30" i="14"/>
  <c r="AG30" i="14"/>
  <c r="AF30" i="14"/>
  <c r="AB30" i="14"/>
  <c r="AA30" i="14"/>
  <c r="M30" i="14"/>
  <c r="L30" i="14"/>
  <c r="AO29" i="14"/>
  <c r="AN29" i="14"/>
  <c r="AM29" i="14"/>
  <c r="AL29" i="14"/>
  <c r="AK29" i="14"/>
  <c r="AJ29" i="14"/>
  <c r="AI29" i="14"/>
  <c r="AH29" i="14"/>
  <c r="AG29" i="14"/>
  <c r="AF29" i="14"/>
  <c r="AB29" i="14"/>
  <c r="AA29" i="14"/>
  <c r="AC29" i="14" s="1"/>
  <c r="M29" i="14"/>
  <c r="L29" i="14"/>
  <c r="AO28" i="14"/>
  <c r="AN28" i="14"/>
  <c r="AM28" i="14"/>
  <c r="AL28" i="14"/>
  <c r="AK28" i="14"/>
  <c r="AJ28" i="14"/>
  <c r="AI28" i="14"/>
  <c r="AH28" i="14"/>
  <c r="AG28" i="14"/>
  <c r="AF28" i="14"/>
  <c r="AB28" i="14"/>
  <c r="AA28" i="14"/>
  <c r="M28" i="14"/>
  <c r="L28" i="14"/>
  <c r="AO27" i="14"/>
  <c r="AN27" i="14"/>
  <c r="AM27" i="14"/>
  <c r="AL27" i="14"/>
  <c r="AK27" i="14"/>
  <c r="AJ27" i="14"/>
  <c r="AI27" i="14"/>
  <c r="AH27" i="14"/>
  <c r="AG27" i="14"/>
  <c r="AF27" i="14"/>
  <c r="AB27" i="14"/>
  <c r="AA27" i="14"/>
  <c r="M27" i="14"/>
  <c r="L27" i="14"/>
  <c r="Y20" i="14"/>
  <c r="U20" i="14"/>
  <c r="AO18" i="14"/>
  <c r="AN18" i="14"/>
  <c r="AM18" i="14"/>
  <c r="AL18" i="14"/>
  <c r="AK18" i="14"/>
  <c r="AJ18" i="14"/>
  <c r="AI18" i="14"/>
  <c r="AH18" i="14"/>
  <c r="AG18" i="14"/>
  <c r="AF18" i="14"/>
  <c r="AB18" i="14"/>
  <c r="AA18" i="14"/>
  <c r="M18" i="14"/>
  <c r="L18" i="14"/>
  <c r="AO17" i="14"/>
  <c r="AN17" i="14"/>
  <c r="AM17" i="14"/>
  <c r="AL17" i="14"/>
  <c r="AK17" i="14"/>
  <c r="AJ17" i="14"/>
  <c r="AI17" i="14"/>
  <c r="AH17" i="14"/>
  <c r="AG17" i="14"/>
  <c r="AF17" i="14"/>
  <c r="AB17" i="14"/>
  <c r="AA17" i="14"/>
  <c r="M17" i="14"/>
  <c r="L17" i="14"/>
  <c r="AO16" i="14"/>
  <c r="AN16" i="14"/>
  <c r="AM16" i="14"/>
  <c r="AL16" i="14"/>
  <c r="AK16" i="14"/>
  <c r="AJ16" i="14"/>
  <c r="AI16" i="14"/>
  <c r="AH16" i="14"/>
  <c r="AG16" i="14"/>
  <c r="AF16" i="14"/>
  <c r="AB16" i="14"/>
  <c r="AA16" i="14"/>
  <c r="M16" i="14"/>
  <c r="L16" i="14"/>
  <c r="AO15" i="14"/>
  <c r="AN15" i="14"/>
  <c r="AM15" i="14"/>
  <c r="AL15" i="14"/>
  <c r="AK15" i="14"/>
  <c r="AJ15" i="14"/>
  <c r="AI15" i="14"/>
  <c r="AH15" i="14"/>
  <c r="AG15" i="14"/>
  <c r="AF15" i="14"/>
  <c r="AB15" i="14"/>
  <c r="AA15" i="14"/>
  <c r="M15" i="14"/>
  <c r="L15" i="14"/>
  <c r="Y44" i="15"/>
  <c r="U44" i="15"/>
  <c r="AO43" i="15"/>
  <c r="AK43" i="15"/>
  <c r="AO42" i="15"/>
  <c r="AN42" i="15"/>
  <c r="AM42" i="15"/>
  <c r="AL42" i="15"/>
  <c r="AK42" i="15"/>
  <c r="AJ42" i="15"/>
  <c r="AI42" i="15"/>
  <c r="AH42" i="15"/>
  <c r="AG42" i="15"/>
  <c r="AF42" i="15"/>
  <c r="AB42" i="15"/>
  <c r="AA42" i="15"/>
  <c r="M42" i="15"/>
  <c r="L42" i="15"/>
  <c r="AO41" i="15"/>
  <c r="AN41" i="15"/>
  <c r="AM41" i="15"/>
  <c r="AL41" i="15"/>
  <c r="AK41" i="15"/>
  <c r="AJ41" i="15"/>
  <c r="AI41" i="15"/>
  <c r="AH41" i="15"/>
  <c r="AG41" i="15"/>
  <c r="AF41" i="15"/>
  <c r="AB41" i="15"/>
  <c r="AA41" i="15"/>
  <c r="M41" i="15"/>
  <c r="AQ41" i="15" s="1"/>
  <c r="L41" i="15"/>
  <c r="AO40" i="15"/>
  <c r="AN40" i="15"/>
  <c r="AM40" i="15"/>
  <c r="AL40" i="15"/>
  <c r="AK40" i="15"/>
  <c r="AJ40" i="15"/>
  <c r="AI40" i="15"/>
  <c r="AH40" i="15"/>
  <c r="AG40" i="15"/>
  <c r="AF40" i="15"/>
  <c r="AB40" i="15"/>
  <c r="AA40" i="15"/>
  <c r="M40" i="15"/>
  <c r="L40" i="15"/>
  <c r="AO39" i="15"/>
  <c r="AN39" i="15"/>
  <c r="AM39" i="15"/>
  <c r="AL39" i="15"/>
  <c r="AK39" i="15"/>
  <c r="AJ39" i="15"/>
  <c r="AI39" i="15"/>
  <c r="AH39" i="15"/>
  <c r="AG39" i="15"/>
  <c r="AF39" i="15"/>
  <c r="AB39" i="15"/>
  <c r="AA39" i="15"/>
  <c r="M39" i="15"/>
  <c r="L39" i="15"/>
  <c r="AO30" i="15"/>
  <c r="AN30" i="15"/>
  <c r="AM30" i="15"/>
  <c r="AL30" i="15"/>
  <c r="AK30" i="15"/>
  <c r="AJ30" i="15"/>
  <c r="AI30" i="15"/>
  <c r="AH30" i="15"/>
  <c r="AG30" i="15"/>
  <c r="AF30" i="15"/>
  <c r="AB30" i="15"/>
  <c r="AA30" i="15"/>
  <c r="M30" i="15"/>
  <c r="L30" i="15"/>
  <c r="AO29" i="15"/>
  <c r="AN29" i="15"/>
  <c r="AM29" i="15"/>
  <c r="AL29" i="15"/>
  <c r="AK29" i="15"/>
  <c r="AJ29" i="15"/>
  <c r="AI29" i="15"/>
  <c r="AH29" i="15"/>
  <c r="AG29" i="15"/>
  <c r="AF29" i="15"/>
  <c r="AB29" i="15"/>
  <c r="AA29" i="15"/>
  <c r="AC29" i="15" s="1"/>
  <c r="M29" i="15"/>
  <c r="L29" i="15"/>
  <c r="AO28" i="15"/>
  <c r="AN28" i="15"/>
  <c r="AM28" i="15"/>
  <c r="AL28" i="15"/>
  <c r="AK28" i="15"/>
  <c r="AJ28" i="15"/>
  <c r="AI28" i="15"/>
  <c r="AH28" i="15"/>
  <c r="AG28" i="15"/>
  <c r="AF28" i="15"/>
  <c r="AB28" i="15"/>
  <c r="AA28" i="15"/>
  <c r="M28" i="15"/>
  <c r="L28" i="15"/>
  <c r="AO27" i="15"/>
  <c r="AN27" i="15"/>
  <c r="AM27" i="15"/>
  <c r="AL27" i="15"/>
  <c r="AK27" i="15"/>
  <c r="AJ27" i="15"/>
  <c r="AI27" i="15"/>
  <c r="AH27" i="15"/>
  <c r="AG27" i="15"/>
  <c r="AF27" i="15"/>
  <c r="AB27" i="15"/>
  <c r="AA27" i="15"/>
  <c r="AC27" i="15" s="1"/>
  <c r="M27" i="15"/>
  <c r="L27" i="15"/>
  <c r="AO18" i="15"/>
  <c r="AN18" i="15"/>
  <c r="AM18" i="15"/>
  <c r="AL18" i="15"/>
  <c r="AK18" i="15"/>
  <c r="AJ18" i="15"/>
  <c r="AI18" i="15"/>
  <c r="AH18" i="15"/>
  <c r="AG18" i="15"/>
  <c r="AF18" i="15"/>
  <c r="AB18" i="15"/>
  <c r="AA18" i="15"/>
  <c r="M18" i="15"/>
  <c r="L18" i="15"/>
  <c r="AO17" i="15"/>
  <c r="AN17" i="15"/>
  <c r="AM17" i="15"/>
  <c r="AL17" i="15"/>
  <c r="AK17" i="15"/>
  <c r="AJ17" i="15"/>
  <c r="AI17" i="15"/>
  <c r="AH17" i="15"/>
  <c r="AG17" i="15"/>
  <c r="AF17" i="15"/>
  <c r="AB17" i="15"/>
  <c r="AA17" i="15"/>
  <c r="M17" i="15"/>
  <c r="L17" i="15"/>
  <c r="AO16" i="15"/>
  <c r="AN16" i="15"/>
  <c r="AM16" i="15"/>
  <c r="AL16" i="15"/>
  <c r="AK16" i="15"/>
  <c r="AJ16" i="15"/>
  <c r="AI16" i="15"/>
  <c r="AH16" i="15"/>
  <c r="AG16" i="15"/>
  <c r="AF16" i="15"/>
  <c r="AB16" i="15"/>
  <c r="AA16" i="15"/>
  <c r="M16" i="15"/>
  <c r="L16" i="15"/>
  <c r="AO15" i="15"/>
  <c r="AN15" i="15"/>
  <c r="AM15" i="15"/>
  <c r="AL15" i="15"/>
  <c r="AK15" i="15"/>
  <c r="AJ15" i="15"/>
  <c r="AI15" i="15"/>
  <c r="AH15" i="15"/>
  <c r="AG15" i="15"/>
  <c r="AF15" i="15"/>
  <c r="AB15" i="15"/>
  <c r="AA15" i="15"/>
  <c r="M15" i="15"/>
  <c r="L15" i="15"/>
  <c r="F44" i="16"/>
  <c r="AJ43" i="16"/>
  <c r="AO42" i="16"/>
  <c r="AN42" i="16"/>
  <c r="AM42" i="16"/>
  <c r="AL42" i="16"/>
  <c r="AK42" i="16"/>
  <c r="AJ42" i="16"/>
  <c r="AI42" i="16"/>
  <c r="AH42" i="16"/>
  <c r="AG42" i="16"/>
  <c r="AF42" i="16"/>
  <c r="AB42" i="16"/>
  <c r="AA42" i="16"/>
  <c r="M42" i="16"/>
  <c r="L42" i="16"/>
  <c r="AO41" i="16"/>
  <c r="AN41" i="16"/>
  <c r="AM41" i="16"/>
  <c r="AL41" i="16"/>
  <c r="AK41" i="16"/>
  <c r="AJ41" i="16"/>
  <c r="AI41" i="16"/>
  <c r="AH41" i="16"/>
  <c r="AG41" i="16"/>
  <c r="AF41" i="16"/>
  <c r="AB41" i="16"/>
  <c r="AA41" i="16"/>
  <c r="M41" i="16"/>
  <c r="L41" i="16"/>
  <c r="AO40" i="16"/>
  <c r="AN40" i="16"/>
  <c r="AM40" i="16"/>
  <c r="AL40" i="16"/>
  <c r="AK40" i="16"/>
  <c r="AJ40" i="16"/>
  <c r="AI40" i="16"/>
  <c r="AH40" i="16"/>
  <c r="AG40" i="16"/>
  <c r="AF40" i="16"/>
  <c r="AB40" i="16"/>
  <c r="AA40" i="16"/>
  <c r="M40" i="16"/>
  <c r="L40" i="16"/>
  <c r="AO39" i="16"/>
  <c r="AN39" i="16"/>
  <c r="AM39" i="16"/>
  <c r="AL39" i="16"/>
  <c r="AK39" i="16"/>
  <c r="AJ39" i="16"/>
  <c r="AI39" i="16"/>
  <c r="AH39" i="16"/>
  <c r="AG39" i="16"/>
  <c r="AF39" i="16"/>
  <c r="AB39" i="16"/>
  <c r="AA39" i="16"/>
  <c r="M39" i="16"/>
  <c r="L39" i="16"/>
  <c r="Y32" i="16"/>
  <c r="U32" i="16"/>
  <c r="AL31" i="16"/>
  <c r="AK31" i="16"/>
  <c r="AH31" i="16"/>
  <c r="AO30" i="16"/>
  <c r="AN30" i="16"/>
  <c r="AM30" i="16"/>
  <c r="AL30" i="16"/>
  <c r="AK30" i="16"/>
  <c r="AJ30" i="16"/>
  <c r="AI30" i="16"/>
  <c r="AH30" i="16"/>
  <c r="AG30" i="16"/>
  <c r="AF30" i="16"/>
  <c r="AC30" i="16"/>
  <c r="AB30" i="16"/>
  <c r="AA30" i="16"/>
  <c r="M30" i="16"/>
  <c r="AQ30" i="16" s="1"/>
  <c r="L30" i="16"/>
  <c r="AP30" i="16" s="1"/>
  <c r="AO29" i="16"/>
  <c r="AN29" i="16"/>
  <c r="AM29" i="16"/>
  <c r="AL29" i="16"/>
  <c r="AK29" i="16"/>
  <c r="AJ29" i="16"/>
  <c r="AI29" i="16"/>
  <c r="AH29" i="16"/>
  <c r="AG29" i="16"/>
  <c r="AF29" i="16"/>
  <c r="AB29" i="16"/>
  <c r="AA29" i="16"/>
  <c r="M29" i="16"/>
  <c r="L29" i="16"/>
  <c r="AO28" i="16"/>
  <c r="AN28" i="16"/>
  <c r="AM28" i="16"/>
  <c r="AL28" i="16"/>
  <c r="AK28" i="16"/>
  <c r="AJ28" i="16"/>
  <c r="AI28" i="16"/>
  <c r="AH28" i="16"/>
  <c r="AG28" i="16"/>
  <c r="AF28" i="16"/>
  <c r="AB28" i="16"/>
  <c r="AA28" i="16"/>
  <c r="AC28" i="16" s="1"/>
  <c r="M28" i="16"/>
  <c r="L28" i="16"/>
  <c r="AO27" i="16"/>
  <c r="AN27" i="16"/>
  <c r="AM27" i="16"/>
  <c r="AL27" i="16"/>
  <c r="AK27" i="16"/>
  <c r="AJ27" i="16"/>
  <c r="AI27" i="16"/>
  <c r="AH27" i="16"/>
  <c r="AG27" i="16"/>
  <c r="AF27" i="16"/>
  <c r="AB27" i="16"/>
  <c r="AA27" i="16"/>
  <c r="M27" i="16"/>
  <c r="L27" i="16"/>
  <c r="N27" i="16" s="1"/>
  <c r="AO18" i="16"/>
  <c r="AN18" i="16"/>
  <c r="AM18" i="16"/>
  <c r="AL18" i="16"/>
  <c r="AK18" i="16"/>
  <c r="AJ18" i="16"/>
  <c r="AI18" i="16"/>
  <c r="AH18" i="16"/>
  <c r="AG18" i="16"/>
  <c r="AF18" i="16"/>
  <c r="AB18" i="16"/>
  <c r="AA18" i="16"/>
  <c r="M18" i="16"/>
  <c r="L18" i="16"/>
  <c r="AO17" i="16"/>
  <c r="AM17" i="16"/>
  <c r="AL17" i="16"/>
  <c r="AK17" i="16"/>
  <c r="AJ17" i="16"/>
  <c r="AI17" i="16"/>
  <c r="AH17" i="16"/>
  <c r="AG17" i="16"/>
  <c r="AF17" i="16"/>
  <c r="AB17" i="16"/>
  <c r="AA17" i="16"/>
  <c r="M17" i="16"/>
  <c r="L17" i="16"/>
  <c r="AO16" i="16"/>
  <c r="AN16" i="16"/>
  <c r="AM16" i="16"/>
  <c r="AL16" i="16"/>
  <c r="AK16" i="16"/>
  <c r="AJ16" i="16"/>
  <c r="AI16" i="16"/>
  <c r="AH16" i="16"/>
  <c r="AG16" i="16"/>
  <c r="AF16" i="16"/>
  <c r="AB16" i="16"/>
  <c r="AA16" i="16"/>
  <c r="M16" i="16"/>
  <c r="L16" i="16"/>
  <c r="AO15" i="16"/>
  <c r="AN15" i="16"/>
  <c r="AM15" i="16"/>
  <c r="AL15" i="16"/>
  <c r="AK15" i="16"/>
  <c r="AJ15" i="16"/>
  <c r="AI15" i="16"/>
  <c r="AH15" i="16"/>
  <c r="AG15" i="16"/>
  <c r="AF15" i="16"/>
  <c r="AB15" i="16"/>
  <c r="AA15" i="16"/>
  <c r="AC15" i="16" s="1"/>
  <c r="M15" i="16"/>
  <c r="L15" i="16"/>
  <c r="U44" i="17"/>
  <c r="W44" i="17"/>
  <c r="S44" i="17"/>
  <c r="AN43" i="17"/>
  <c r="AK43" i="17"/>
  <c r="AJ43" i="17"/>
  <c r="AO42" i="17"/>
  <c r="AN42" i="17"/>
  <c r="AM42" i="17"/>
  <c r="AL42" i="17"/>
  <c r="AK42" i="17"/>
  <c r="AJ42" i="17"/>
  <c r="AI42" i="17"/>
  <c r="AH42" i="17"/>
  <c r="AG42" i="17"/>
  <c r="AF42" i="17"/>
  <c r="AB42" i="17"/>
  <c r="AA42" i="17"/>
  <c r="AC42" i="17" s="1"/>
  <c r="M42" i="17"/>
  <c r="L42" i="17"/>
  <c r="N42" i="17" s="1"/>
  <c r="AO41" i="17"/>
  <c r="AN41" i="17"/>
  <c r="AM41" i="17"/>
  <c r="AL41" i="17"/>
  <c r="AK41" i="17"/>
  <c r="AJ41" i="17"/>
  <c r="AI41" i="17"/>
  <c r="AH41" i="17"/>
  <c r="AG41" i="17"/>
  <c r="AF41" i="17"/>
  <c r="AB41" i="17"/>
  <c r="AA41" i="17"/>
  <c r="M41" i="17"/>
  <c r="L41" i="17"/>
  <c r="N41" i="17" s="1"/>
  <c r="AO40" i="17"/>
  <c r="AN40" i="17"/>
  <c r="AM40" i="17"/>
  <c r="AL40" i="17"/>
  <c r="AK40" i="17"/>
  <c r="AJ40" i="17"/>
  <c r="AI40" i="17"/>
  <c r="AH40" i="17"/>
  <c r="AG40" i="17"/>
  <c r="AF40" i="17"/>
  <c r="AB40" i="17"/>
  <c r="AA40" i="17"/>
  <c r="M40" i="17"/>
  <c r="L40" i="17"/>
  <c r="AO39" i="17"/>
  <c r="AN39" i="17"/>
  <c r="AM39" i="17"/>
  <c r="AL39" i="17"/>
  <c r="AK39" i="17"/>
  <c r="AJ39" i="17"/>
  <c r="AI39" i="17"/>
  <c r="AH39" i="17"/>
  <c r="AG39" i="17"/>
  <c r="AF39" i="17"/>
  <c r="AB39" i="17"/>
  <c r="AA39" i="17"/>
  <c r="M39" i="17"/>
  <c r="L39" i="17"/>
  <c r="N39" i="17" s="1"/>
  <c r="S32" i="17"/>
  <c r="Q32" i="17"/>
  <c r="AG31" i="17"/>
  <c r="B32" i="17"/>
  <c r="AO30" i="17"/>
  <c r="AN30" i="17"/>
  <c r="AM30" i="17"/>
  <c r="AL30" i="17"/>
  <c r="AK30" i="17"/>
  <c r="AJ30" i="17"/>
  <c r="AI30" i="17"/>
  <c r="AH30" i="17"/>
  <c r="AG30" i="17"/>
  <c r="AF30" i="17"/>
  <c r="AB30" i="17"/>
  <c r="AA30" i="17"/>
  <c r="M30" i="17"/>
  <c r="L30" i="17"/>
  <c r="AO29" i="17"/>
  <c r="AN29" i="17"/>
  <c r="AM29" i="17"/>
  <c r="AL29" i="17"/>
  <c r="AK29" i="17"/>
  <c r="AJ29" i="17"/>
  <c r="AI29" i="17"/>
  <c r="AH29" i="17"/>
  <c r="AG29" i="17"/>
  <c r="AF29" i="17"/>
  <c r="AB29" i="17"/>
  <c r="AA29" i="17"/>
  <c r="AC29" i="17" s="1"/>
  <c r="M29" i="17"/>
  <c r="L29" i="17"/>
  <c r="AO28" i="17"/>
  <c r="AN28" i="17"/>
  <c r="AM28" i="17"/>
  <c r="AL28" i="17"/>
  <c r="AK28" i="17"/>
  <c r="AJ28" i="17"/>
  <c r="AI28" i="17"/>
  <c r="AH28" i="17"/>
  <c r="AG28" i="17"/>
  <c r="AF28" i="17"/>
  <c r="AB28" i="17"/>
  <c r="AA28" i="17"/>
  <c r="M28" i="17"/>
  <c r="L28" i="17"/>
  <c r="N28" i="17" s="1"/>
  <c r="AO27" i="17"/>
  <c r="AN27" i="17"/>
  <c r="AM27" i="17"/>
  <c r="AL27" i="17"/>
  <c r="AK27" i="17"/>
  <c r="AJ27" i="17"/>
  <c r="AI27" i="17"/>
  <c r="AH27" i="17"/>
  <c r="AG27" i="17"/>
  <c r="AF27" i="17"/>
  <c r="AB27" i="17"/>
  <c r="AA27" i="17"/>
  <c r="AC27" i="17" s="1"/>
  <c r="M27" i="17"/>
  <c r="L27" i="17"/>
  <c r="Y20" i="17"/>
  <c r="W20" i="17"/>
  <c r="Q20" i="17"/>
  <c r="J20" i="17"/>
  <c r="B20" i="17"/>
  <c r="AO18" i="17"/>
  <c r="AN18" i="17"/>
  <c r="AM18" i="17"/>
  <c r="AL18" i="17"/>
  <c r="AK18" i="17"/>
  <c r="AJ18" i="17"/>
  <c r="AI18" i="17"/>
  <c r="AH18" i="17"/>
  <c r="AG18" i="17"/>
  <c r="AF18" i="17"/>
  <c r="M18" i="17"/>
  <c r="L18" i="17"/>
  <c r="AO17" i="17"/>
  <c r="AN17" i="17"/>
  <c r="AM17" i="17"/>
  <c r="AL17" i="17"/>
  <c r="AK17" i="17"/>
  <c r="AJ17" i="17"/>
  <c r="AI17" i="17"/>
  <c r="AH17" i="17"/>
  <c r="AG17" i="17"/>
  <c r="AF17" i="17"/>
  <c r="M17" i="17"/>
  <c r="AQ17" i="17" s="1"/>
  <c r="L17" i="17"/>
  <c r="AO16" i="17"/>
  <c r="AN16" i="17"/>
  <c r="AM16" i="17"/>
  <c r="AL16" i="17"/>
  <c r="AK16" i="17"/>
  <c r="AJ16" i="17"/>
  <c r="AI16" i="17"/>
  <c r="AH16" i="17"/>
  <c r="AG16" i="17"/>
  <c r="AF16" i="17"/>
  <c r="M16" i="17"/>
  <c r="L16" i="17"/>
  <c r="AP16" i="17" s="1"/>
  <c r="AO15" i="17"/>
  <c r="AN15" i="17"/>
  <c r="AM15" i="17"/>
  <c r="AL15" i="17"/>
  <c r="AK15" i="17"/>
  <c r="AJ15" i="17"/>
  <c r="AI15" i="17"/>
  <c r="AH15" i="17"/>
  <c r="AG15" i="17"/>
  <c r="AF15" i="17"/>
  <c r="M15" i="17"/>
  <c r="L15" i="17"/>
  <c r="AO42" i="4"/>
  <c r="AN42" i="4"/>
  <c r="AM42" i="4"/>
  <c r="AL42" i="4"/>
  <c r="AK42" i="4"/>
  <c r="AJ42" i="4"/>
  <c r="AI42" i="4"/>
  <c r="AH42" i="4"/>
  <c r="AG42" i="4"/>
  <c r="AF42" i="4"/>
  <c r="AB42" i="4"/>
  <c r="AA42" i="4"/>
  <c r="M42" i="4"/>
  <c r="AO41" i="4"/>
  <c r="AN41" i="4"/>
  <c r="AM41" i="4"/>
  <c r="AL41" i="4"/>
  <c r="AK41" i="4"/>
  <c r="AJ41" i="4"/>
  <c r="AI41" i="4"/>
  <c r="AH41" i="4"/>
  <c r="AG41" i="4"/>
  <c r="AF41" i="4"/>
  <c r="AB41" i="4"/>
  <c r="AA41" i="4"/>
  <c r="M41" i="4"/>
  <c r="AO40" i="4"/>
  <c r="AN40" i="4"/>
  <c r="AM40" i="4"/>
  <c r="AL40" i="4"/>
  <c r="AK40" i="4"/>
  <c r="AJ40" i="4"/>
  <c r="AI40" i="4"/>
  <c r="AH40" i="4"/>
  <c r="AG40" i="4"/>
  <c r="AF40" i="4"/>
  <c r="AB40" i="4"/>
  <c r="AA40" i="4"/>
  <c r="M40" i="4"/>
  <c r="AO39" i="4"/>
  <c r="AN39" i="4"/>
  <c r="AM39" i="4"/>
  <c r="AL39" i="4"/>
  <c r="AK39" i="4"/>
  <c r="AJ39" i="4"/>
  <c r="AI39" i="4"/>
  <c r="AH39" i="4"/>
  <c r="AG39" i="4"/>
  <c r="AF39" i="4"/>
  <c r="AB39" i="4"/>
  <c r="AA39" i="4"/>
  <c r="M39" i="4"/>
  <c r="Y32" i="4"/>
  <c r="B32" i="4"/>
  <c r="AO30" i="4"/>
  <c r="AN30" i="4"/>
  <c r="AM30" i="4"/>
  <c r="AL30" i="4"/>
  <c r="AK30" i="4"/>
  <c r="AJ30" i="4"/>
  <c r="AI30" i="4"/>
  <c r="AH30" i="4"/>
  <c r="AG30" i="4"/>
  <c r="AF30" i="4"/>
  <c r="AB30" i="4"/>
  <c r="AA30" i="4"/>
  <c r="M30" i="4"/>
  <c r="L30" i="4"/>
  <c r="AO29" i="4"/>
  <c r="AN29" i="4"/>
  <c r="AM29" i="4"/>
  <c r="AL29" i="4"/>
  <c r="AK29" i="4"/>
  <c r="AJ29" i="4"/>
  <c r="AI29" i="4"/>
  <c r="AH29" i="4"/>
  <c r="AG29" i="4"/>
  <c r="AF29" i="4"/>
  <c r="AB29" i="4"/>
  <c r="AA29" i="4"/>
  <c r="M29" i="4"/>
  <c r="L29" i="4"/>
  <c r="AO28" i="4"/>
  <c r="AN28" i="4"/>
  <c r="AM28" i="4"/>
  <c r="AL28" i="4"/>
  <c r="AK28" i="4"/>
  <c r="AJ28" i="4"/>
  <c r="AI28" i="4"/>
  <c r="AH28" i="4"/>
  <c r="AG28" i="4"/>
  <c r="AF28" i="4"/>
  <c r="AB28" i="4"/>
  <c r="AA28" i="4"/>
  <c r="M28" i="4"/>
  <c r="L28" i="4"/>
  <c r="AO27" i="4"/>
  <c r="AN27" i="4"/>
  <c r="AM27" i="4"/>
  <c r="AL27" i="4"/>
  <c r="AK27" i="4"/>
  <c r="AJ27" i="4"/>
  <c r="AI27" i="4"/>
  <c r="AH27" i="4"/>
  <c r="AG27" i="4"/>
  <c r="AF27" i="4"/>
  <c r="AB27" i="4"/>
  <c r="AA27" i="4"/>
  <c r="M27" i="4"/>
  <c r="L27" i="4"/>
  <c r="AO18" i="4"/>
  <c r="AN18" i="4"/>
  <c r="AM18" i="4"/>
  <c r="AL18" i="4"/>
  <c r="AK18" i="4"/>
  <c r="AJ18" i="4"/>
  <c r="AI18" i="4"/>
  <c r="AH18" i="4"/>
  <c r="AG18" i="4"/>
  <c r="AF18" i="4"/>
  <c r="AB18" i="4"/>
  <c r="AA18" i="4"/>
  <c r="M18" i="4"/>
  <c r="L18" i="4"/>
  <c r="AO17" i="4"/>
  <c r="AN17" i="4"/>
  <c r="AM17" i="4"/>
  <c r="AL17" i="4"/>
  <c r="AK17" i="4"/>
  <c r="AJ17" i="4"/>
  <c r="AI17" i="4"/>
  <c r="AH17" i="4"/>
  <c r="AG17" i="4"/>
  <c r="AF17" i="4"/>
  <c r="AB17" i="4"/>
  <c r="AA17" i="4"/>
  <c r="M17" i="4"/>
  <c r="L17" i="4"/>
  <c r="AO16" i="4"/>
  <c r="AN16" i="4"/>
  <c r="AM16" i="4"/>
  <c r="AL16" i="4"/>
  <c r="AK16" i="4"/>
  <c r="AJ16" i="4"/>
  <c r="AI16" i="4"/>
  <c r="AH16" i="4"/>
  <c r="AG16" i="4"/>
  <c r="AF16" i="4"/>
  <c r="AB16" i="4"/>
  <c r="AA16" i="4"/>
  <c r="M16" i="4"/>
  <c r="L16" i="4"/>
  <c r="AO15" i="4"/>
  <c r="AN15" i="4"/>
  <c r="AM15" i="4"/>
  <c r="AL15" i="4"/>
  <c r="AK15" i="4"/>
  <c r="AJ15" i="4"/>
  <c r="AI15" i="4"/>
  <c r="AH15" i="4"/>
  <c r="AG15" i="4"/>
  <c r="AF15" i="4"/>
  <c r="AB15" i="4"/>
  <c r="AA15" i="4"/>
  <c r="M15" i="4"/>
  <c r="L15" i="4"/>
  <c r="Y44" i="7"/>
  <c r="AO42" i="7"/>
  <c r="AN42" i="7"/>
  <c r="AM42" i="7"/>
  <c r="AL42" i="7"/>
  <c r="AK42" i="7"/>
  <c r="AJ42" i="7"/>
  <c r="AI42" i="7"/>
  <c r="AH42" i="7"/>
  <c r="AG42" i="7"/>
  <c r="AF42" i="7"/>
  <c r="AB42" i="7"/>
  <c r="AA42" i="7"/>
  <c r="M42" i="7"/>
  <c r="L42" i="7"/>
  <c r="AO41" i="7"/>
  <c r="AN41" i="7"/>
  <c r="AM41" i="7"/>
  <c r="AL41" i="7"/>
  <c r="AK41" i="7"/>
  <c r="AJ41" i="7"/>
  <c r="AI41" i="7"/>
  <c r="AH41" i="7"/>
  <c r="AG41" i="7"/>
  <c r="AF41" i="7"/>
  <c r="AB41" i="7"/>
  <c r="AA41" i="7"/>
  <c r="M41" i="7"/>
  <c r="L41" i="7"/>
  <c r="AO40" i="7"/>
  <c r="AN40" i="7"/>
  <c r="AM40" i="7"/>
  <c r="AL40" i="7"/>
  <c r="AK40" i="7"/>
  <c r="AJ40" i="7"/>
  <c r="AI40" i="7"/>
  <c r="AH40" i="7"/>
  <c r="AG40" i="7"/>
  <c r="AF40" i="7"/>
  <c r="AB40" i="7"/>
  <c r="AA40" i="7"/>
  <c r="M40" i="7"/>
  <c r="L40" i="7"/>
  <c r="AO39" i="7"/>
  <c r="AN39" i="7"/>
  <c r="AM39" i="7"/>
  <c r="AL39" i="7"/>
  <c r="AK39" i="7"/>
  <c r="AJ39" i="7"/>
  <c r="AI39" i="7"/>
  <c r="AH39" i="7"/>
  <c r="AG39" i="7"/>
  <c r="AF39" i="7"/>
  <c r="AB39" i="7"/>
  <c r="AA39" i="7"/>
  <c r="M39" i="7"/>
  <c r="L39" i="7"/>
  <c r="Y32" i="7"/>
  <c r="U32" i="7"/>
  <c r="AO31" i="7"/>
  <c r="AK31" i="7"/>
  <c r="AO30" i="7"/>
  <c r="AN30" i="7"/>
  <c r="AM30" i="7"/>
  <c r="AL30" i="7"/>
  <c r="AK30" i="7"/>
  <c r="AJ30" i="7"/>
  <c r="AI30" i="7"/>
  <c r="AH30" i="7"/>
  <c r="AG30" i="7"/>
  <c r="AF30" i="7"/>
  <c r="AB30" i="7"/>
  <c r="AA30" i="7"/>
  <c r="M30" i="7"/>
  <c r="L30" i="7"/>
  <c r="AO29" i="7"/>
  <c r="AN29" i="7"/>
  <c r="AM29" i="7"/>
  <c r="AL29" i="7"/>
  <c r="AK29" i="7"/>
  <c r="AJ29" i="7"/>
  <c r="AI29" i="7"/>
  <c r="AH29" i="7"/>
  <c r="AG29" i="7"/>
  <c r="AF29" i="7"/>
  <c r="AB29" i="7"/>
  <c r="AA29" i="7"/>
  <c r="M29" i="7"/>
  <c r="L29" i="7"/>
  <c r="AO28" i="7"/>
  <c r="AN28" i="7"/>
  <c r="AM28" i="7"/>
  <c r="AL28" i="7"/>
  <c r="AK28" i="7"/>
  <c r="AJ28" i="7"/>
  <c r="AI28" i="7"/>
  <c r="AH28" i="7"/>
  <c r="AG28" i="7"/>
  <c r="AF28" i="7"/>
  <c r="AB28" i="7"/>
  <c r="AA28" i="7"/>
  <c r="M28" i="7"/>
  <c r="L28" i="7"/>
  <c r="AO27" i="7"/>
  <c r="AN27" i="7"/>
  <c r="AM27" i="7"/>
  <c r="AL27" i="7"/>
  <c r="AK27" i="7"/>
  <c r="AJ27" i="7"/>
  <c r="AI27" i="7"/>
  <c r="AH27" i="7"/>
  <c r="AG27" i="7"/>
  <c r="AF27" i="7"/>
  <c r="AB27" i="7"/>
  <c r="AA27" i="7"/>
  <c r="AC27" i="7" s="1"/>
  <c r="M27" i="7"/>
  <c r="L27" i="7"/>
  <c r="W20" i="7"/>
  <c r="AL19" i="7"/>
  <c r="AK19" i="7"/>
  <c r="AH19" i="7"/>
  <c r="AO18" i="7"/>
  <c r="AN18" i="7"/>
  <c r="AM18" i="7"/>
  <c r="AL18" i="7"/>
  <c r="AK18" i="7"/>
  <c r="AJ18" i="7"/>
  <c r="AI18" i="7"/>
  <c r="AH18" i="7"/>
  <c r="AG18" i="7"/>
  <c r="AF18" i="7"/>
  <c r="AB18" i="7"/>
  <c r="AA18" i="7"/>
  <c r="M18" i="7"/>
  <c r="L18" i="7"/>
  <c r="AO17" i="7"/>
  <c r="AN17" i="7"/>
  <c r="AM17" i="7"/>
  <c r="AL17" i="7"/>
  <c r="AK17" i="7"/>
  <c r="AJ17" i="7"/>
  <c r="AI17" i="7"/>
  <c r="AH17" i="7"/>
  <c r="AG17" i="7"/>
  <c r="AF17" i="7"/>
  <c r="AB17" i="7"/>
  <c r="AA17" i="7"/>
  <c r="M17" i="7"/>
  <c r="L17" i="7"/>
  <c r="AO16" i="7"/>
  <c r="AN16" i="7"/>
  <c r="AM16" i="7"/>
  <c r="AL16" i="7"/>
  <c r="AK16" i="7"/>
  <c r="AJ16" i="7"/>
  <c r="AI16" i="7"/>
  <c r="AH16" i="7"/>
  <c r="AG16" i="7"/>
  <c r="AF16" i="7"/>
  <c r="AB16" i="7"/>
  <c r="AA16" i="7"/>
  <c r="M16" i="7"/>
  <c r="L16" i="7"/>
  <c r="AO15" i="7"/>
  <c r="AN15" i="7"/>
  <c r="AM15" i="7"/>
  <c r="AL15" i="7"/>
  <c r="AK15" i="7"/>
  <c r="AJ15" i="7"/>
  <c r="AI15" i="7"/>
  <c r="AH15" i="7"/>
  <c r="AG15" i="7"/>
  <c r="AF15" i="7"/>
  <c r="AB15" i="7"/>
  <c r="AA15" i="7"/>
  <c r="AC15" i="7" s="1"/>
  <c r="M15" i="7"/>
  <c r="AQ15" i="7" s="1"/>
  <c r="L15" i="7"/>
  <c r="AB18" i="9"/>
  <c r="AA18" i="9"/>
  <c r="AB17" i="9"/>
  <c r="AA17" i="9"/>
  <c r="AB16" i="9"/>
  <c r="AA16" i="9"/>
  <c r="AC16" i="9" s="1"/>
  <c r="AB15" i="9"/>
  <c r="AA15" i="9"/>
  <c r="AB42" i="9"/>
  <c r="AA42" i="9"/>
  <c r="AB41" i="9"/>
  <c r="AA41" i="9"/>
  <c r="AC41" i="9" s="1"/>
  <c r="AB40" i="9"/>
  <c r="AA40" i="9"/>
  <c r="AB39" i="9"/>
  <c r="AA39" i="9"/>
  <c r="AB30" i="9"/>
  <c r="AA30" i="9"/>
  <c r="AB29" i="9"/>
  <c r="AA29" i="9"/>
  <c r="AB28" i="9"/>
  <c r="AA28" i="9"/>
  <c r="AC28" i="9" s="1"/>
  <c r="AB27" i="9"/>
  <c r="AA27" i="9"/>
  <c r="AC30" i="17" l="1"/>
  <c r="AQ40" i="17"/>
  <c r="N40" i="17"/>
  <c r="N16" i="17"/>
  <c r="N29" i="16"/>
  <c r="AQ27" i="15"/>
  <c r="AR31" i="15"/>
  <c r="AR19" i="15"/>
  <c r="AR43" i="15"/>
  <c r="N28" i="15"/>
  <c r="N30" i="15"/>
  <c r="AC28" i="14"/>
  <c r="AC18" i="9"/>
  <c r="AC18" i="7"/>
  <c r="AQ15" i="14"/>
  <c r="N18" i="12"/>
  <c r="AQ41" i="11"/>
  <c r="AQ29" i="14"/>
  <c r="AC41" i="11"/>
  <c r="AC27" i="11"/>
  <c r="Y32" i="11"/>
  <c r="AC16" i="11"/>
  <c r="AL19" i="11"/>
  <c r="AQ41" i="6"/>
  <c r="AK43" i="6"/>
  <c r="AQ27" i="6"/>
  <c r="AC27" i="6"/>
  <c r="Y32" i="6"/>
  <c r="AL31" i="12"/>
  <c r="U32" i="12"/>
  <c r="AC15" i="12"/>
  <c r="AC30" i="9"/>
  <c r="N40" i="9"/>
  <c r="AG43" i="8"/>
  <c r="AK43" i="8"/>
  <c r="Y32" i="8"/>
  <c r="AK19" i="8"/>
  <c r="AC42" i="7"/>
  <c r="U44" i="7"/>
  <c r="AC30" i="7"/>
  <c r="S32" i="7"/>
  <c r="AN31" i="7"/>
  <c r="AP18" i="7"/>
  <c r="AC40" i="4"/>
  <c r="AP29" i="4"/>
  <c r="AC30" i="4"/>
  <c r="U32" i="4"/>
  <c r="Y20" i="4"/>
  <c r="N41" i="10"/>
  <c r="N28" i="12"/>
  <c r="AC40" i="12"/>
  <c r="AR40" i="12" s="1"/>
  <c r="W44" i="12"/>
  <c r="S44" i="12"/>
  <c r="AG43" i="9"/>
  <c r="U32" i="9"/>
  <c r="N39" i="7"/>
  <c r="AQ28" i="7"/>
  <c r="U20" i="8"/>
  <c r="AP15" i="12"/>
  <c r="AG19" i="7"/>
  <c r="AG19" i="4"/>
  <c r="AM19" i="14"/>
  <c r="AK19" i="11"/>
  <c r="W20" i="10"/>
  <c r="AQ15" i="6"/>
  <c r="S20" i="9"/>
  <c r="U20" i="7"/>
  <c r="Y20" i="10"/>
  <c r="Q20" i="14"/>
  <c r="S20" i="17"/>
  <c r="AQ18" i="14"/>
  <c r="AQ17" i="11"/>
  <c r="AC16" i="17"/>
  <c r="AC18" i="14"/>
  <c r="AC17" i="11"/>
  <c r="AR17" i="11" s="1"/>
  <c r="Q20" i="10"/>
  <c r="AO19" i="8"/>
  <c r="AI19" i="17"/>
  <c r="AO19" i="7"/>
  <c r="AO19" i="4"/>
  <c r="AI19" i="14"/>
  <c r="AG19" i="11"/>
  <c r="AH19" i="17"/>
  <c r="AC17" i="7"/>
  <c r="Q20" i="7"/>
  <c r="U20" i="11"/>
  <c r="AJ20" i="11" s="1"/>
  <c r="U20" i="10"/>
  <c r="U32" i="17"/>
  <c r="Q32" i="8"/>
  <c r="AQ29" i="7"/>
  <c r="AJ31" i="17"/>
  <c r="Q32" i="4"/>
  <c r="AK31" i="17"/>
  <c r="W32" i="14"/>
  <c r="AL32" i="14" s="1"/>
  <c r="AH31" i="11"/>
  <c r="AH31" i="6"/>
  <c r="AH31" i="12"/>
  <c r="AK31" i="9"/>
  <c r="AG31" i="7"/>
  <c r="AN31" i="17"/>
  <c r="AQ29" i="17"/>
  <c r="AP30" i="17"/>
  <c r="AO31" i="16"/>
  <c r="AQ29" i="15"/>
  <c r="AO31" i="14"/>
  <c r="AM31" i="11"/>
  <c r="Q32" i="9"/>
  <c r="AJ31" i="7"/>
  <c r="W32" i="7"/>
  <c r="AP27" i="4"/>
  <c r="W32" i="4"/>
  <c r="AP29" i="12"/>
  <c r="S32" i="14"/>
  <c r="AC29" i="11"/>
  <c r="AC29" i="10"/>
  <c r="Q32" i="10"/>
  <c r="Q32" i="12"/>
  <c r="Y44" i="8"/>
  <c r="Y44" i="4"/>
  <c r="AG43" i="17"/>
  <c r="AC41" i="16"/>
  <c r="AQ42" i="16"/>
  <c r="Q44" i="16"/>
  <c r="AO43" i="14"/>
  <c r="AO43" i="6"/>
  <c r="AN43" i="12"/>
  <c r="AC42" i="16"/>
  <c r="AO43" i="8"/>
  <c r="AG43" i="15"/>
  <c r="AC42" i="9"/>
  <c r="Q44" i="4"/>
  <c r="AI43" i="16"/>
  <c r="U44" i="16"/>
  <c r="AJ44" i="16" s="1"/>
  <c r="AG43" i="14"/>
  <c r="AC39" i="17"/>
  <c r="AR39" i="17" s="1"/>
  <c r="AP40" i="17"/>
  <c r="W44" i="16"/>
  <c r="W44" i="11"/>
  <c r="AL44" i="11" s="1"/>
  <c r="AQ41" i="17"/>
  <c r="AO43" i="17"/>
  <c r="AM43" i="16"/>
  <c r="AK43" i="14"/>
  <c r="AP41" i="16"/>
  <c r="AN43" i="16"/>
  <c r="AC39" i="10"/>
  <c r="AP40" i="10"/>
  <c r="Y44" i="10"/>
  <c r="AK43" i="9"/>
  <c r="H44" i="8"/>
  <c r="J44" i="8"/>
  <c r="AN44" i="8" s="1"/>
  <c r="AQ41" i="7"/>
  <c r="B44" i="7"/>
  <c r="F44" i="4"/>
  <c r="F32" i="16"/>
  <c r="AJ32" i="16" s="1"/>
  <c r="AQ29" i="9"/>
  <c r="N30" i="17"/>
  <c r="AR30" i="17" s="1"/>
  <c r="AQ27" i="7"/>
  <c r="AQ29" i="16"/>
  <c r="AP28" i="17"/>
  <c r="J32" i="12"/>
  <c r="N28" i="9"/>
  <c r="AR28" i="9" s="1"/>
  <c r="H20" i="15"/>
  <c r="F20" i="11"/>
  <c r="AQ15" i="4"/>
  <c r="N16" i="12"/>
  <c r="J20" i="10"/>
  <c r="AN20" i="10" s="1"/>
  <c r="H20" i="9"/>
  <c r="AL20" i="9" s="1"/>
  <c r="B20" i="10"/>
  <c r="B20" i="6"/>
  <c r="AQ18" i="17"/>
  <c r="AK19" i="4"/>
  <c r="AQ41" i="16"/>
  <c r="AC39" i="16"/>
  <c r="AP29" i="16"/>
  <c r="AC27" i="16"/>
  <c r="AC16" i="16"/>
  <c r="AG19" i="16"/>
  <c r="AK19" i="16"/>
  <c r="AP18" i="16"/>
  <c r="AH19" i="16"/>
  <c r="AL19" i="16"/>
  <c r="Q20" i="16"/>
  <c r="U20" i="16"/>
  <c r="W44" i="15"/>
  <c r="AC41" i="15"/>
  <c r="AI19" i="15"/>
  <c r="AM19" i="15"/>
  <c r="U20" i="15"/>
  <c r="AI31" i="15"/>
  <c r="AM31" i="15"/>
  <c r="Y32" i="15"/>
  <c r="AN32" i="15" s="1"/>
  <c r="AP40" i="15"/>
  <c r="AP42" i="15"/>
  <c r="AH43" i="15"/>
  <c r="AL43" i="15"/>
  <c r="AP17" i="15"/>
  <c r="AC18" i="15"/>
  <c r="B20" i="15"/>
  <c r="AF20" i="15" s="1"/>
  <c r="AJ19" i="15"/>
  <c r="J20" i="15"/>
  <c r="S20" i="15"/>
  <c r="AC28" i="15"/>
  <c r="AR28" i="15" s="1"/>
  <c r="B32" i="15"/>
  <c r="AJ31" i="15"/>
  <c r="AN31" i="15"/>
  <c r="S32" i="15"/>
  <c r="W32" i="15"/>
  <c r="AQ41" i="14"/>
  <c r="AC42" i="14"/>
  <c r="AF43" i="14"/>
  <c r="AJ43" i="14"/>
  <c r="AC39" i="14"/>
  <c r="AC27" i="14"/>
  <c r="AC30" i="14"/>
  <c r="AP30" i="14"/>
  <c r="AQ28" i="14"/>
  <c r="AC16" i="14"/>
  <c r="AP16" i="14"/>
  <c r="AH19" i="14"/>
  <c r="AL19" i="14"/>
  <c r="AC42" i="11"/>
  <c r="U44" i="11"/>
  <c r="AP39" i="11"/>
  <c r="AN43" i="11"/>
  <c r="AC39" i="11"/>
  <c r="AC28" i="11"/>
  <c r="AC30" i="11"/>
  <c r="AQ27" i="11"/>
  <c r="AQ29" i="11"/>
  <c r="AC15" i="11"/>
  <c r="AI43" i="10"/>
  <c r="AM43" i="10"/>
  <c r="AC42" i="10"/>
  <c r="S44" i="10"/>
  <c r="AQ39" i="10"/>
  <c r="AQ41" i="10"/>
  <c r="W44" i="10"/>
  <c r="AQ27" i="10"/>
  <c r="AQ29" i="10"/>
  <c r="AG31" i="10"/>
  <c r="AJ31" i="10"/>
  <c r="AN31" i="10"/>
  <c r="AC17" i="10"/>
  <c r="AI19" i="10"/>
  <c r="AP17" i="10"/>
  <c r="S20" i="10"/>
  <c r="AC39" i="6"/>
  <c r="U44" i="6"/>
  <c r="AP39" i="6"/>
  <c r="AC42" i="6"/>
  <c r="AN43" i="6"/>
  <c r="W44" i="6"/>
  <c r="AQ28" i="6"/>
  <c r="AQ30" i="6"/>
  <c r="AM31" i="6"/>
  <c r="AP27" i="6"/>
  <c r="AC28" i="6"/>
  <c r="AC30" i="6"/>
  <c r="AJ19" i="6"/>
  <c r="AN19" i="6"/>
  <c r="AQ18" i="6"/>
  <c r="AI19" i="6"/>
  <c r="AM19" i="6"/>
  <c r="AC16" i="6"/>
  <c r="AC18" i="6"/>
  <c r="S20" i="6"/>
  <c r="W20" i="6"/>
  <c r="AL20" i="6" s="1"/>
  <c r="Y44" i="12"/>
  <c r="AQ42" i="12"/>
  <c r="AI43" i="12"/>
  <c r="AM43" i="12"/>
  <c r="AC29" i="12"/>
  <c r="AI31" i="12"/>
  <c r="AC28" i="12"/>
  <c r="W32" i="12"/>
  <c r="AQ29" i="12"/>
  <c r="AC27" i="12"/>
  <c r="S32" i="12"/>
  <c r="AG19" i="12"/>
  <c r="AO19" i="12"/>
  <c r="W20" i="12"/>
  <c r="AP16" i="12"/>
  <c r="AC17" i="12"/>
  <c r="AP18" i="12"/>
  <c r="AH19" i="12"/>
  <c r="AL19" i="12"/>
  <c r="Q20" i="12"/>
  <c r="Y20" i="12"/>
  <c r="AN20" i="12" s="1"/>
  <c r="AQ40" i="9"/>
  <c r="AC40" i="9"/>
  <c r="AP39" i="9"/>
  <c r="AP42" i="9"/>
  <c r="AJ43" i="9"/>
  <c r="AN43" i="9"/>
  <c r="S44" i="9"/>
  <c r="AQ30" i="9"/>
  <c r="Q20" i="9"/>
  <c r="AN19" i="9"/>
  <c r="AQ15" i="9"/>
  <c r="AQ18" i="9"/>
  <c r="AG19" i="9"/>
  <c r="AK19" i="9"/>
  <c r="AO19" i="9"/>
  <c r="AC41" i="8"/>
  <c r="AH43" i="8"/>
  <c r="AQ40" i="8"/>
  <c r="AC29" i="8"/>
  <c r="AH31" i="8"/>
  <c r="AC27" i="8"/>
  <c r="AI31" i="8"/>
  <c r="AM31" i="8"/>
  <c r="AC18" i="8"/>
  <c r="AP18" i="8"/>
  <c r="AC15" i="8"/>
  <c r="AQ18" i="8"/>
  <c r="AL19" i="8"/>
  <c r="AC39" i="7"/>
  <c r="AQ42" i="7"/>
  <c r="AI43" i="7"/>
  <c r="AM43" i="7"/>
  <c r="AP40" i="7"/>
  <c r="AL43" i="7"/>
  <c r="AP28" i="7"/>
  <c r="AC28" i="7"/>
  <c r="AQ40" i="4"/>
  <c r="AQ42" i="4"/>
  <c r="AI43" i="4"/>
  <c r="AM43" i="4"/>
  <c r="S44" i="4"/>
  <c r="AP42" i="4"/>
  <c r="AH43" i="4"/>
  <c r="AL43" i="4"/>
  <c r="AH31" i="4"/>
  <c r="AL31" i="4"/>
  <c r="AQ30" i="4"/>
  <c r="AI31" i="4"/>
  <c r="AM31" i="4"/>
  <c r="AC17" i="4"/>
  <c r="AP16" i="4"/>
  <c r="AP18" i="4"/>
  <c r="AH19" i="4"/>
  <c r="AL19" i="4"/>
  <c r="U20" i="4"/>
  <c r="S20" i="4"/>
  <c r="AQ16" i="4"/>
  <c r="N40" i="16"/>
  <c r="AQ39" i="16"/>
  <c r="N41" i="16"/>
  <c r="B44" i="16"/>
  <c r="AF44" i="16" s="1"/>
  <c r="D32" i="16"/>
  <c r="AQ15" i="16"/>
  <c r="AP30" i="15"/>
  <c r="AQ30" i="15"/>
  <c r="N16" i="15"/>
  <c r="AQ18" i="15"/>
  <c r="N40" i="14"/>
  <c r="N27" i="14"/>
  <c r="B32" i="14"/>
  <c r="F32" i="14"/>
  <c r="AJ32" i="14" s="1"/>
  <c r="N17" i="14"/>
  <c r="D20" i="14"/>
  <c r="N40" i="11"/>
  <c r="N28" i="11"/>
  <c r="AQ30" i="11"/>
  <c r="AO19" i="11"/>
  <c r="N42" i="10"/>
  <c r="J32" i="10"/>
  <c r="AN32" i="10" s="1"/>
  <c r="D44" i="6"/>
  <c r="B44" i="6"/>
  <c r="AI43" i="6"/>
  <c r="N40" i="6"/>
  <c r="H44" i="6"/>
  <c r="N41" i="6"/>
  <c r="D32" i="6"/>
  <c r="H20" i="6"/>
  <c r="N18" i="6"/>
  <c r="D20" i="6"/>
  <c r="H32" i="12"/>
  <c r="AP30" i="12"/>
  <c r="F20" i="12"/>
  <c r="D44" i="9"/>
  <c r="B20" i="9"/>
  <c r="F20" i="9"/>
  <c r="H44" i="7"/>
  <c r="AP41" i="7"/>
  <c r="N27" i="7"/>
  <c r="AR27" i="7" s="1"/>
  <c r="AP29" i="7"/>
  <c r="D20" i="7"/>
  <c r="N16" i="7"/>
  <c r="N39" i="4"/>
  <c r="B44" i="4"/>
  <c r="N30" i="4"/>
  <c r="AR30" i="4" s="1"/>
  <c r="B20" i="4"/>
  <c r="U20" i="17"/>
  <c r="AC15" i="14"/>
  <c r="AQ17" i="9"/>
  <c r="AC17" i="8"/>
  <c r="AC15" i="9"/>
  <c r="AQ16" i="7"/>
  <c r="AI19" i="7"/>
  <c r="AM19" i="7"/>
  <c r="Y20" i="7"/>
  <c r="AP15" i="4"/>
  <c r="AC16" i="4"/>
  <c r="AP17" i="4"/>
  <c r="AQ18" i="4"/>
  <c r="AM19" i="4"/>
  <c r="AC18" i="17"/>
  <c r="AF20" i="17"/>
  <c r="AJ19" i="17"/>
  <c r="AN20" i="17"/>
  <c r="AQ18" i="16"/>
  <c r="AI19" i="16"/>
  <c r="AM19" i="16"/>
  <c r="AQ15" i="15"/>
  <c r="AQ17" i="15"/>
  <c r="AG19" i="15"/>
  <c r="AK19" i="15"/>
  <c r="AO19" i="15"/>
  <c r="W20" i="15"/>
  <c r="AQ17" i="14"/>
  <c r="AJ19" i="14"/>
  <c r="AN19" i="14"/>
  <c r="W20" i="14"/>
  <c r="AQ15" i="11"/>
  <c r="AI19" i="11"/>
  <c r="AM19" i="11"/>
  <c r="AQ15" i="10"/>
  <c r="AQ17" i="10"/>
  <c r="AC18" i="10"/>
  <c r="AJ19" i="10"/>
  <c r="AC15" i="6"/>
  <c r="AP16" i="6"/>
  <c r="AQ17" i="6"/>
  <c r="AG19" i="6"/>
  <c r="AK19" i="6"/>
  <c r="AO19" i="6"/>
  <c r="AQ15" i="12"/>
  <c r="AP17" i="12"/>
  <c r="AI19" i="12"/>
  <c r="U20" i="12"/>
  <c r="AH19" i="9"/>
  <c r="U20" i="9"/>
  <c r="Y20" i="9"/>
  <c r="AL19" i="9"/>
  <c r="AC16" i="8"/>
  <c r="AP17" i="8"/>
  <c r="AI19" i="8"/>
  <c r="AM19" i="8"/>
  <c r="AQ16" i="14"/>
  <c r="AP16" i="9"/>
  <c r="AC17" i="9"/>
  <c r="AC16" i="7"/>
  <c r="AP17" i="7"/>
  <c r="AF19" i="7"/>
  <c r="AJ19" i="7"/>
  <c r="AN19" i="7"/>
  <c r="S20" i="7"/>
  <c r="AQ17" i="4"/>
  <c r="AC18" i="4"/>
  <c r="AN19" i="4"/>
  <c r="W20" i="4"/>
  <c r="Q20" i="4"/>
  <c r="AF20" i="4" s="1"/>
  <c r="AP17" i="17"/>
  <c r="AG19" i="17"/>
  <c r="AK19" i="17"/>
  <c r="AO19" i="17"/>
  <c r="AQ16" i="16"/>
  <c r="AC18" i="16"/>
  <c r="AJ19" i="16"/>
  <c r="W20" i="16"/>
  <c r="AC15" i="15"/>
  <c r="AP16" i="15"/>
  <c r="AC17" i="15"/>
  <c r="AP18" i="15"/>
  <c r="AH19" i="15"/>
  <c r="Q20" i="15"/>
  <c r="Y20" i="15"/>
  <c r="AC17" i="14"/>
  <c r="AP18" i="14"/>
  <c r="AG19" i="14"/>
  <c r="AK19" i="14"/>
  <c r="AO19" i="14"/>
  <c r="S20" i="11"/>
  <c r="AC15" i="10"/>
  <c r="AG19" i="10"/>
  <c r="AO19" i="10"/>
  <c r="AQ16" i="6"/>
  <c r="AC17" i="6"/>
  <c r="AH20" i="6"/>
  <c r="AL19" i="6"/>
  <c r="U20" i="6"/>
  <c r="Y20" i="6"/>
  <c r="AQ17" i="12"/>
  <c r="AC18" i="12"/>
  <c r="AR18" i="12" s="1"/>
  <c r="AJ19" i="12"/>
  <c r="S20" i="12"/>
  <c r="AI19" i="9"/>
  <c r="AM19" i="9"/>
  <c r="AQ15" i="8"/>
  <c r="AQ17" i="8"/>
  <c r="AN19" i="8"/>
  <c r="S20" i="8"/>
  <c r="W20" i="8"/>
  <c r="AC29" i="9"/>
  <c r="Q32" i="6"/>
  <c r="AP28" i="12"/>
  <c r="Y32" i="12"/>
  <c r="AH31" i="7"/>
  <c r="AL31" i="7"/>
  <c r="AQ27" i="4"/>
  <c r="AC28" i="4"/>
  <c r="AF32" i="4"/>
  <c r="AN31" i="4"/>
  <c r="AH31" i="17"/>
  <c r="AL31" i="17"/>
  <c r="AP27" i="16"/>
  <c r="AM31" i="16"/>
  <c r="AG31" i="15"/>
  <c r="AK31" i="15"/>
  <c r="AQ27" i="14"/>
  <c r="AP29" i="14"/>
  <c r="AQ30" i="14"/>
  <c r="AH31" i="14"/>
  <c r="AL31" i="14"/>
  <c r="AN31" i="11"/>
  <c r="AQ28" i="10"/>
  <c r="AP30" i="10"/>
  <c r="AH31" i="10"/>
  <c r="AL31" i="10"/>
  <c r="AQ29" i="6"/>
  <c r="AJ31" i="6"/>
  <c r="AN31" i="6"/>
  <c r="S32" i="6"/>
  <c r="AH32" i="6" s="1"/>
  <c r="W32" i="6"/>
  <c r="AQ28" i="12"/>
  <c r="AJ31" i="12"/>
  <c r="AN31" i="12"/>
  <c r="AQ27" i="9"/>
  <c r="AQ28" i="9"/>
  <c r="AP29" i="9"/>
  <c r="AI31" i="9"/>
  <c r="AM31" i="9"/>
  <c r="AQ27" i="8"/>
  <c r="AP29" i="8"/>
  <c r="AC30" i="8"/>
  <c r="AN31" i="8"/>
  <c r="S32" i="8"/>
  <c r="W32" i="8"/>
  <c r="Q32" i="11"/>
  <c r="AP28" i="9"/>
  <c r="AC27" i="9"/>
  <c r="AQ30" i="7"/>
  <c r="AI31" i="7"/>
  <c r="AM31" i="7"/>
  <c r="AC27" i="4"/>
  <c r="AP28" i="4"/>
  <c r="AP30" i="4"/>
  <c r="AG31" i="4"/>
  <c r="AK31" i="4"/>
  <c r="AO31" i="4"/>
  <c r="AQ27" i="17"/>
  <c r="AI31" i="17"/>
  <c r="Y32" i="17"/>
  <c r="AQ27" i="16"/>
  <c r="AQ28" i="16"/>
  <c r="AC29" i="16"/>
  <c r="AR29" i="16" s="1"/>
  <c r="AN31" i="16"/>
  <c r="W32" i="16"/>
  <c r="AQ28" i="15"/>
  <c r="AH31" i="15"/>
  <c r="AL31" i="15"/>
  <c r="Q32" i="15"/>
  <c r="U32" i="15"/>
  <c r="AM31" i="14"/>
  <c r="AP27" i="11"/>
  <c r="AQ28" i="11"/>
  <c r="AK31" i="11"/>
  <c r="AO31" i="11"/>
  <c r="AC28" i="10"/>
  <c r="AR28" i="10" s="1"/>
  <c r="AP28" i="10"/>
  <c r="AI31" i="10"/>
  <c r="AM31" i="10"/>
  <c r="AC29" i="6"/>
  <c r="AP30" i="6"/>
  <c r="AG31" i="6"/>
  <c r="AK31" i="6"/>
  <c r="AO31" i="6"/>
  <c r="AG31" i="12"/>
  <c r="AK31" i="12"/>
  <c r="AN31" i="9"/>
  <c r="S32" i="9"/>
  <c r="W32" i="9"/>
  <c r="AL31" i="9"/>
  <c r="AQ29" i="8"/>
  <c r="AG31" i="8"/>
  <c r="AK31" i="8"/>
  <c r="AO31" i="8"/>
  <c r="AQ39" i="11"/>
  <c r="AP39" i="7"/>
  <c r="AC41" i="4"/>
  <c r="U44" i="4"/>
  <c r="AQ40" i="6"/>
  <c r="AQ41" i="9"/>
  <c r="W44" i="9"/>
  <c r="AQ39" i="7"/>
  <c r="AQ40" i="7"/>
  <c r="AJ43" i="7"/>
  <c r="AN43" i="7"/>
  <c r="W44" i="7"/>
  <c r="AP41" i="4"/>
  <c r="AC42" i="4"/>
  <c r="AF44" i="4"/>
  <c r="AJ43" i="4"/>
  <c r="AC40" i="17"/>
  <c r="AC41" i="17"/>
  <c r="AR41" i="17" s="1"/>
  <c r="AH43" i="17"/>
  <c r="AL43" i="17"/>
  <c r="Y44" i="17"/>
  <c r="AP39" i="16"/>
  <c r="AG43" i="16"/>
  <c r="AO43" i="16"/>
  <c r="AQ40" i="15"/>
  <c r="AI43" i="15"/>
  <c r="AM43" i="15"/>
  <c r="AP39" i="14"/>
  <c r="AC40" i="14"/>
  <c r="AP41" i="14"/>
  <c r="AH43" i="14"/>
  <c r="Y44" i="14"/>
  <c r="AO43" i="11"/>
  <c r="S44" i="11"/>
  <c r="AQ40" i="10"/>
  <c r="AC41" i="10"/>
  <c r="AJ43" i="10"/>
  <c r="AN43" i="10"/>
  <c r="AQ39" i="6"/>
  <c r="AC41" i="6"/>
  <c r="AH43" i="6"/>
  <c r="AL43" i="6"/>
  <c r="Y44" i="6"/>
  <c r="AQ40" i="12"/>
  <c r="AC42" i="12"/>
  <c r="AG43" i="12"/>
  <c r="AK43" i="12"/>
  <c r="AL43" i="9"/>
  <c r="Q44" i="9"/>
  <c r="Y44" i="9"/>
  <c r="AQ39" i="8"/>
  <c r="AP41" i="8"/>
  <c r="AI43" i="8"/>
  <c r="AM43" i="8"/>
  <c r="AR41" i="14"/>
  <c r="AP40" i="12"/>
  <c r="AP41" i="9"/>
  <c r="AR40" i="17"/>
  <c r="AP42" i="10"/>
  <c r="S44" i="6"/>
  <c r="AC39" i="9"/>
  <c r="AC40" i="7"/>
  <c r="AC41" i="7"/>
  <c r="AP42" i="7"/>
  <c r="AK43" i="7"/>
  <c r="AO43" i="7"/>
  <c r="AC39" i="4"/>
  <c r="AP40" i="4"/>
  <c r="AG43" i="4"/>
  <c r="AO43" i="4"/>
  <c r="AQ42" i="17"/>
  <c r="AI43" i="17"/>
  <c r="AM43" i="17"/>
  <c r="AC40" i="16"/>
  <c r="AR40" i="16" s="1"/>
  <c r="AH43" i="16"/>
  <c r="Y44" i="16"/>
  <c r="AC40" i="15"/>
  <c r="AJ43" i="15"/>
  <c r="AN43" i="15"/>
  <c r="S44" i="15"/>
  <c r="AQ39" i="14"/>
  <c r="AQ42" i="14"/>
  <c r="AI43" i="14"/>
  <c r="AM43" i="14"/>
  <c r="AC40" i="11"/>
  <c r="AP41" i="11"/>
  <c r="AH43" i="11"/>
  <c r="AL43" i="11"/>
  <c r="Y44" i="11"/>
  <c r="AC40" i="10"/>
  <c r="AG43" i="10"/>
  <c r="AK43" i="10"/>
  <c r="AO43" i="10"/>
  <c r="AC40" i="6"/>
  <c r="AQ42" i="6"/>
  <c r="AH44" i="6"/>
  <c r="AM43" i="6"/>
  <c r="AC41" i="12"/>
  <c r="AP42" i="12"/>
  <c r="AH43" i="12"/>
  <c r="AL43" i="12"/>
  <c r="Q44" i="12"/>
  <c r="U44" i="12"/>
  <c r="AI43" i="9"/>
  <c r="AM43" i="9"/>
  <c r="AC39" i="8"/>
  <c r="AQ41" i="8"/>
  <c r="AJ43" i="8"/>
  <c r="W44" i="8"/>
  <c r="N41" i="7"/>
  <c r="J44" i="7"/>
  <c r="AN44" i="7" s="1"/>
  <c r="N42" i="15"/>
  <c r="B44" i="15"/>
  <c r="AQ40" i="11"/>
  <c r="N39" i="10"/>
  <c r="AR39" i="10" s="1"/>
  <c r="N42" i="12"/>
  <c r="AH43" i="9"/>
  <c r="F44" i="12"/>
  <c r="N41" i="4"/>
  <c r="J44" i="4"/>
  <c r="AN44" i="4" s="1"/>
  <c r="AF43" i="4"/>
  <c r="AR42" i="17"/>
  <c r="AP42" i="17"/>
  <c r="F44" i="17"/>
  <c r="AJ44" i="17" s="1"/>
  <c r="AQ40" i="16"/>
  <c r="AK43" i="16"/>
  <c r="AF43" i="15"/>
  <c r="F44" i="15"/>
  <c r="AJ44" i="15" s="1"/>
  <c r="N41" i="11"/>
  <c r="N41" i="9"/>
  <c r="AR41" i="9" s="1"/>
  <c r="F44" i="9"/>
  <c r="AJ44" i="9" s="1"/>
  <c r="N40" i="8"/>
  <c r="AR40" i="8" s="1"/>
  <c r="B44" i="8"/>
  <c r="AN43" i="8"/>
  <c r="AP39" i="4"/>
  <c r="H44" i="16"/>
  <c r="AQ40" i="14"/>
  <c r="F44" i="11"/>
  <c r="N40" i="10"/>
  <c r="AF43" i="10"/>
  <c r="B44" i="12"/>
  <c r="H32" i="7"/>
  <c r="AL32" i="7" s="1"/>
  <c r="H32" i="4"/>
  <c r="AQ30" i="17"/>
  <c r="AF31" i="4"/>
  <c r="J32" i="4"/>
  <c r="AN32" i="4" s="1"/>
  <c r="N27" i="17"/>
  <c r="AR27" i="17" s="1"/>
  <c r="H32" i="16"/>
  <c r="AP27" i="14"/>
  <c r="J32" i="14"/>
  <c r="AN32" i="14" s="1"/>
  <c r="N27" i="11"/>
  <c r="AR27" i="11" s="1"/>
  <c r="H32" i="11"/>
  <c r="AL32" i="11" s="1"/>
  <c r="N30" i="10"/>
  <c r="J32" i="6"/>
  <c r="AN32" i="6" s="1"/>
  <c r="B32" i="12"/>
  <c r="N27" i="9"/>
  <c r="N30" i="9"/>
  <c r="B32" i="9"/>
  <c r="J32" i="9"/>
  <c r="AN32" i="9" s="1"/>
  <c r="B32" i="8"/>
  <c r="F32" i="8"/>
  <c r="AJ32" i="8" s="1"/>
  <c r="J32" i="8"/>
  <c r="AN32" i="8" s="1"/>
  <c r="D32" i="7"/>
  <c r="AH32" i="7" s="1"/>
  <c r="N28" i="4"/>
  <c r="J32" i="17"/>
  <c r="J32" i="16"/>
  <c r="AN32" i="16" s="1"/>
  <c r="AP28" i="15"/>
  <c r="J32" i="15"/>
  <c r="J32" i="11"/>
  <c r="AN32" i="11" s="1"/>
  <c r="H32" i="6"/>
  <c r="N30" i="7"/>
  <c r="F32" i="7"/>
  <c r="AJ32" i="7" s="1"/>
  <c r="AQ29" i="4"/>
  <c r="D32" i="4"/>
  <c r="N29" i="14"/>
  <c r="AR29" i="14" s="1"/>
  <c r="D32" i="14"/>
  <c r="AH32" i="14" s="1"/>
  <c r="AQ30" i="10"/>
  <c r="B32" i="10"/>
  <c r="N27" i="6"/>
  <c r="N29" i="6"/>
  <c r="AM31" i="12"/>
  <c r="H32" i="9"/>
  <c r="N29" i="8"/>
  <c r="H32" i="8"/>
  <c r="AN19" i="15"/>
  <c r="F20" i="6"/>
  <c r="N17" i="4"/>
  <c r="AR17" i="4" s="1"/>
  <c r="D20" i="4"/>
  <c r="AJ19" i="11"/>
  <c r="H20" i="10"/>
  <c r="AP15" i="9"/>
  <c r="N17" i="8"/>
  <c r="N16" i="4"/>
  <c r="F20" i="4"/>
  <c r="J20" i="4"/>
  <c r="AN20" i="4" s="1"/>
  <c r="N15" i="16"/>
  <c r="AR15" i="16" s="1"/>
  <c r="H20" i="14"/>
  <c r="AN19" i="11"/>
  <c r="B20" i="12"/>
  <c r="D20" i="9"/>
  <c r="AH20" i="9" s="1"/>
  <c r="N15" i="8"/>
  <c r="B20" i="8"/>
  <c r="J20" i="8"/>
  <c r="AN20" i="8" s="1"/>
  <c r="AN19" i="17"/>
  <c r="F20" i="16"/>
  <c r="N18" i="7"/>
  <c r="AR18" i="7" s="1"/>
  <c r="F20" i="7"/>
  <c r="H20" i="16"/>
  <c r="F20" i="14"/>
  <c r="AJ20" i="14" s="1"/>
  <c r="H20" i="12"/>
  <c r="D20" i="16"/>
  <c r="AQ16" i="15"/>
  <c r="N18" i="15"/>
  <c r="N18" i="11"/>
  <c r="D20" i="11"/>
  <c r="H20" i="11"/>
  <c r="AL20" i="11" s="1"/>
  <c r="AP16" i="10"/>
  <c r="AQ18" i="10"/>
  <c r="AP18" i="6"/>
  <c r="AH19" i="6"/>
  <c r="AQ18" i="12"/>
  <c r="N17" i="9"/>
  <c r="N18" i="9"/>
  <c r="AR18" i="9" s="1"/>
  <c r="AP18" i="9"/>
  <c r="AJ19" i="9"/>
  <c r="AP15" i="8"/>
  <c r="D20" i="8"/>
  <c r="AP16" i="16"/>
  <c r="AN19" i="16"/>
  <c r="Y20" i="16"/>
  <c r="AQ17" i="16"/>
  <c r="AO19" i="16"/>
  <c r="AR16" i="17"/>
  <c r="D44" i="7"/>
  <c r="AI19" i="4"/>
  <c r="H20" i="4"/>
  <c r="H44" i="4"/>
  <c r="AP39" i="17"/>
  <c r="S20" i="16"/>
  <c r="AP28" i="16"/>
  <c r="N28" i="16"/>
  <c r="AR28" i="16" s="1"/>
  <c r="AR41" i="16"/>
  <c r="S20" i="14"/>
  <c r="N17" i="7"/>
  <c r="AG43" i="7"/>
  <c r="N15" i="7"/>
  <c r="AR15" i="7" s="1"/>
  <c r="AQ18" i="7"/>
  <c r="AP27" i="7"/>
  <c r="N29" i="7"/>
  <c r="AF31" i="7"/>
  <c r="B32" i="7"/>
  <c r="AH43" i="7"/>
  <c r="F44" i="7"/>
  <c r="AJ19" i="4"/>
  <c r="AQ39" i="4"/>
  <c r="B44" i="17"/>
  <c r="AP28" i="14"/>
  <c r="N28" i="14"/>
  <c r="AR28" i="14" s="1"/>
  <c r="H44" i="14"/>
  <c r="AL44" i="14" s="1"/>
  <c r="AL43" i="14"/>
  <c r="AP17" i="6"/>
  <c r="AO43" i="12"/>
  <c r="AC42" i="8"/>
  <c r="AP42" i="8"/>
  <c r="AF44" i="8"/>
  <c r="AC29" i="7"/>
  <c r="N40" i="7"/>
  <c r="N18" i="4"/>
  <c r="AM31" i="17"/>
  <c r="N17" i="16"/>
  <c r="AP42" i="16"/>
  <c r="N42" i="16"/>
  <c r="AL43" i="16"/>
  <c r="N27" i="15"/>
  <c r="AR27" i="15" s="1"/>
  <c r="AC30" i="15"/>
  <c r="AR30" i="15" s="1"/>
  <c r="AO31" i="15"/>
  <c r="N29" i="9"/>
  <c r="J32" i="7"/>
  <c r="AN32" i="7" s="1"/>
  <c r="Q44" i="7"/>
  <c r="N27" i="4"/>
  <c r="AO31" i="17"/>
  <c r="AC16" i="15"/>
  <c r="AP17" i="14"/>
  <c r="AP42" i="14"/>
  <c r="N42" i="14"/>
  <c r="AR42" i="14" s="1"/>
  <c r="AG31" i="11"/>
  <c r="AP15" i="7"/>
  <c r="AQ17" i="7"/>
  <c r="H20" i="7"/>
  <c r="AL20" i="7" s="1"/>
  <c r="N28" i="7"/>
  <c r="AR28" i="7" s="1"/>
  <c r="N42" i="7"/>
  <c r="AR42" i="7" s="1"/>
  <c r="S44" i="7"/>
  <c r="N40" i="4"/>
  <c r="N42" i="4"/>
  <c r="AK43" i="4"/>
  <c r="AQ16" i="17"/>
  <c r="H20" i="17"/>
  <c r="AL20" i="17" s="1"/>
  <c r="AF32" i="17"/>
  <c r="AC17" i="16"/>
  <c r="AP17" i="16"/>
  <c r="S44" i="16"/>
  <c r="N41" i="15"/>
  <c r="AH19" i="11"/>
  <c r="U32" i="11"/>
  <c r="AC32" i="11" s="1"/>
  <c r="B20" i="7"/>
  <c r="AQ41" i="4"/>
  <c r="AQ30" i="12"/>
  <c r="AC30" i="12"/>
  <c r="AR30" i="12" s="1"/>
  <c r="J20" i="7"/>
  <c r="AN20" i="7" s="1"/>
  <c r="Q32" i="7"/>
  <c r="AC32" i="7" s="1"/>
  <c r="N15" i="4"/>
  <c r="N29" i="4"/>
  <c r="AQ28" i="17"/>
  <c r="AG31" i="16"/>
  <c r="AP40" i="16"/>
  <c r="AI31" i="11"/>
  <c r="D32" i="11"/>
  <c r="AH32" i="11" s="1"/>
  <c r="AG43" i="11"/>
  <c r="AQ28" i="4"/>
  <c r="S32" i="4"/>
  <c r="AJ31" i="4"/>
  <c r="AC28" i="17"/>
  <c r="AR28" i="17" s="1"/>
  <c r="W32" i="17"/>
  <c r="AR27" i="16"/>
  <c r="AI31" i="16"/>
  <c r="AG31" i="14"/>
  <c r="AP40" i="14"/>
  <c r="F32" i="11"/>
  <c r="AJ31" i="11"/>
  <c r="AK31" i="10"/>
  <c r="AF19" i="4"/>
  <c r="D44" i="4"/>
  <c r="AN43" i="4"/>
  <c r="AP15" i="17"/>
  <c r="AP18" i="17"/>
  <c r="AM19" i="17"/>
  <c r="AJ31" i="16"/>
  <c r="AP29" i="15"/>
  <c r="N29" i="15"/>
  <c r="AR29" i="15" s="1"/>
  <c r="N39" i="15"/>
  <c r="AC42" i="15"/>
  <c r="AI31" i="14"/>
  <c r="D44" i="11"/>
  <c r="AI43" i="11"/>
  <c r="F20" i="10"/>
  <c r="AK19" i="10"/>
  <c r="AP30" i="7"/>
  <c r="AC15" i="4"/>
  <c r="AC29" i="4"/>
  <c r="AQ15" i="17"/>
  <c r="AP29" i="17"/>
  <c r="N29" i="17"/>
  <c r="AR29" i="17" s="1"/>
  <c r="AF43" i="17"/>
  <c r="AP15" i="15"/>
  <c r="N15" i="15"/>
  <c r="AQ39" i="15"/>
  <c r="Q44" i="15"/>
  <c r="AJ31" i="14"/>
  <c r="AQ16" i="10"/>
  <c r="AC16" i="10"/>
  <c r="AR16" i="10" s="1"/>
  <c r="AP16" i="7"/>
  <c r="AF43" i="7"/>
  <c r="F32" i="4"/>
  <c r="AJ32" i="4" s="1"/>
  <c r="W44" i="4"/>
  <c r="N15" i="17"/>
  <c r="AR15" i="17" s="1"/>
  <c r="N18" i="17"/>
  <c r="AQ39" i="17"/>
  <c r="Q44" i="17"/>
  <c r="AC44" i="17" s="1"/>
  <c r="B20" i="16"/>
  <c r="B32" i="16"/>
  <c r="S32" i="16"/>
  <c r="AH32" i="16" s="1"/>
  <c r="AC39" i="15"/>
  <c r="AP39" i="15"/>
  <c r="B20" i="14"/>
  <c r="AK43" i="11"/>
  <c r="AP41" i="6"/>
  <c r="AQ41" i="12"/>
  <c r="N41" i="12"/>
  <c r="AQ16" i="8"/>
  <c r="N16" i="8"/>
  <c r="AR16" i="8" s="1"/>
  <c r="F20" i="8"/>
  <c r="AJ19" i="8"/>
  <c r="AL19" i="17"/>
  <c r="AP15" i="16"/>
  <c r="AF19" i="16"/>
  <c r="J44" i="16"/>
  <c r="AL19" i="15"/>
  <c r="AQ42" i="15"/>
  <c r="AP15" i="14"/>
  <c r="AF19" i="14"/>
  <c r="U44" i="14"/>
  <c r="AQ16" i="11"/>
  <c r="B20" i="11"/>
  <c r="N29" i="11"/>
  <c r="AP29" i="11"/>
  <c r="AP40" i="11"/>
  <c r="AQ42" i="10"/>
  <c r="AQ27" i="12"/>
  <c r="N27" i="12"/>
  <c r="AR27" i="12" s="1"/>
  <c r="AO31" i="12"/>
  <c r="AQ16" i="9"/>
  <c r="N16" i="9"/>
  <c r="AR16" i="9" s="1"/>
  <c r="AP39" i="8"/>
  <c r="N39" i="8"/>
  <c r="AR39" i="8" s="1"/>
  <c r="D44" i="17"/>
  <c r="AH44" i="17" s="1"/>
  <c r="D44" i="15"/>
  <c r="AP39" i="10"/>
  <c r="Q44" i="10"/>
  <c r="AQ16" i="12"/>
  <c r="AC16" i="12"/>
  <c r="AR16" i="12" s="1"/>
  <c r="AP27" i="17"/>
  <c r="AF31" i="17"/>
  <c r="AP41" i="17"/>
  <c r="J20" i="16"/>
  <c r="Q32" i="16"/>
  <c r="AP27" i="15"/>
  <c r="AF31" i="15"/>
  <c r="AP41" i="15"/>
  <c r="J20" i="14"/>
  <c r="AN20" i="14" s="1"/>
  <c r="Q32" i="14"/>
  <c r="AN43" i="14"/>
  <c r="J44" i="14"/>
  <c r="B44" i="14"/>
  <c r="N15" i="11"/>
  <c r="AP15" i="11"/>
  <c r="N27" i="10"/>
  <c r="AR27" i="10" s="1"/>
  <c r="AI31" i="6"/>
  <c r="AP42" i="6"/>
  <c r="N42" i="6"/>
  <c r="AQ39" i="12"/>
  <c r="N39" i="12"/>
  <c r="AQ28" i="8"/>
  <c r="N28" i="8"/>
  <c r="D32" i="17"/>
  <c r="AH32" i="17" s="1"/>
  <c r="H44" i="17"/>
  <c r="AL44" i="17" s="1"/>
  <c r="N16" i="16"/>
  <c r="AR16" i="16" s="1"/>
  <c r="N30" i="16"/>
  <c r="AR30" i="16" s="1"/>
  <c r="D32" i="15"/>
  <c r="H44" i="15"/>
  <c r="N16" i="14"/>
  <c r="N30" i="14"/>
  <c r="D44" i="14"/>
  <c r="AH44" i="14" s="1"/>
  <c r="AP17" i="11"/>
  <c r="AP30" i="11"/>
  <c r="N30" i="11"/>
  <c r="AP15" i="10"/>
  <c r="N15" i="10"/>
  <c r="AP18" i="10"/>
  <c r="AC30" i="10"/>
  <c r="AR30" i="10" s="1"/>
  <c r="B32" i="6"/>
  <c r="AC39" i="12"/>
  <c r="AP39" i="12"/>
  <c r="AJ31" i="9"/>
  <c r="F32" i="9"/>
  <c r="AQ39" i="9"/>
  <c r="N39" i="9"/>
  <c r="AC28" i="8"/>
  <c r="AP28" i="8"/>
  <c r="N17" i="17"/>
  <c r="AR17" i="17" s="1"/>
  <c r="AF19" i="17"/>
  <c r="F32" i="17"/>
  <c r="AJ32" i="17" s="1"/>
  <c r="J44" i="17"/>
  <c r="N39" i="16"/>
  <c r="N17" i="15"/>
  <c r="AF19" i="15"/>
  <c r="F32" i="15"/>
  <c r="J44" i="15"/>
  <c r="AN44" i="15" s="1"/>
  <c r="N39" i="14"/>
  <c r="AR39" i="14" s="1"/>
  <c r="F44" i="14"/>
  <c r="AM19" i="10"/>
  <c r="AO31" i="10"/>
  <c r="B44" i="10"/>
  <c r="AP28" i="6"/>
  <c r="N28" i="6"/>
  <c r="AR28" i="6" s="1"/>
  <c r="AK19" i="12"/>
  <c r="AH19" i="8"/>
  <c r="D20" i="17"/>
  <c r="H32" i="17"/>
  <c r="N18" i="16"/>
  <c r="D20" i="15"/>
  <c r="H32" i="15"/>
  <c r="AL32" i="15" s="1"/>
  <c r="N40" i="15"/>
  <c r="N18" i="14"/>
  <c r="Y20" i="11"/>
  <c r="AN20" i="11" s="1"/>
  <c r="N18" i="10"/>
  <c r="AN19" i="10"/>
  <c r="AJ44" i="10"/>
  <c r="AP40" i="6"/>
  <c r="AG43" i="6"/>
  <c r="AM19" i="12"/>
  <c r="AJ31" i="8"/>
  <c r="AL43" i="8"/>
  <c r="F20" i="17"/>
  <c r="AF43" i="16"/>
  <c r="F20" i="15"/>
  <c r="AJ20" i="15" s="1"/>
  <c r="AP42" i="11"/>
  <c r="N42" i="11"/>
  <c r="U32" i="6"/>
  <c r="AO43" i="9"/>
  <c r="J44" i="9"/>
  <c r="AL31" i="8"/>
  <c r="D44" i="16"/>
  <c r="Q44" i="14"/>
  <c r="AP16" i="11"/>
  <c r="N16" i="11"/>
  <c r="AR16" i="11" s="1"/>
  <c r="AQ18" i="11"/>
  <c r="AP28" i="11"/>
  <c r="U32" i="10"/>
  <c r="N17" i="6"/>
  <c r="F32" i="6"/>
  <c r="AF31" i="16"/>
  <c r="N15" i="14"/>
  <c r="AF31" i="14"/>
  <c r="AC18" i="11"/>
  <c r="AP18" i="11"/>
  <c r="B32" i="11"/>
  <c r="B44" i="11"/>
  <c r="AP29" i="10"/>
  <c r="N29" i="10"/>
  <c r="F44" i="6"/>
  <c r="AQ42" i="9"/>
  <c r="N42" i="9"/>
  <c r="AR42" i="9" s="1"/>
  <c r="AQ30" i="8"/>
  <c r="N30" i="8"/>
  <c r="AQ42" i="8"/>
  <c r="N42" i="8"/>
  <c r="AF19" i="11"/>
  <c r="AJ43" i="11"/>
  <c r="J44" i="11"/>
  <c r="AP15" i="6"/>
  <c r="AF19" i="6"/>
  <c r="AP29" i="6"/>
  <c r="AJ43" i="6"/>
  <c r="J44" i="6"/>
  <c r="AF43" i="9"/>
  <c r="H20" i="8"/>
  <c r="AP40" i="8"/>
  <c r="S44" i="8"/>
  <c r="Q44" i="6"/>
  <c r="AN19" i="12"/>
  <c r="AF43" i="12"/>
  <c r="J20" i="9"/>
  <c r="D44" i="10"/>
  <c r="D44" i="12"/>
  <c r="AP40" i="9"/>
  <c r="H44" i="9"/>
  <c r="Q20" i="8"/>
  <c r="AP27" i="10"/>
  <c r="AF31" i="10"/>
  <c r="AP41" i="10"/>
  <c r="J20" i="6"/>
  <c r="N15" i="12"/>
  <c r="AP27" i="12"/>
  <c r="N29" i="12"/>
  <c r="AR29" i="12" s="1"/>
  <c r="AF31" i="12"/>
  <c r="AP41" i="12"/>
  <c r="AP27" i="9"/>
  <c r="AP30" i="9"/>
  <c r="AP16" i="8"/>
  <c r="N18" i="8"/>
  <c r="AR18" i="8" s="1"/>
  <c r="AP30" i="8"/>
  <c r="D32" i="10"/>
  <c r="H44" i="10"/>
  <c r="N16" i="6"/>
  <c r="N30" i="6"/>
  <c r="AR30" i="6" s="1"/>
  <c r="D32" i="12"/>
  <c r="H44" i="12"/>
  <c r="AP17" i="9"/>
  <c r="AF31" i="9"/>
  <c r="N27" i="8"/>
  <c r="N41" i="8"/>
  <c r="AF43" i="8"/>
  <c r="Q20" i="11"/>
  <c r="N39" i="11"/>
  <c r="N17" i="10"/>
  <c r="AF19" i="10"/>
  <c r="F32" i="10"/>
  <c r="J44" i="10"/>
  <c r="AN44" i="10" s="1"/>
  <c r="Q20" i="6"/>
  <c r="N39" i="6"/>
  <c r="AR39" i="6" s="1"/>
  <c r="N17" i="12"/>
  <c r="AR17" i="12" s="1"/>
  <c r="AF19" i="12"/>
  <c r="F32" i="12"/>
  <c r="J44" i="12"/>
  <c r="D32" i="9"/>
  <c r="D44" i="8"/>
  <c r="D20" i="10"/>
  <c r="H32" i="10"/>
  <c r="AL32" i="10" s="1"/>
  <c r="D20" i="12"/>
  <c r="AH20" i="12" s="1"/>
  <c r="AF31" i="8"/>
  <c r="F44" i="8"/>
  <c r="AJ44" i="8" s="1"/>
  <c r="AF43" i="11"/>
  <c r="AF43" i="6"/>
  <c r="D32" i="8"/>
  <c r="AF19" i="8"/>
  <c r="AF31" i="11"/>
  <c r="N15" i="6"/>
  <c r="AF31" i="6"/>
  <c r="N15" i="9"/>
  <c r="AF19" i="9"/>
  <c r="AN44" i="17" l="1"/>
  <c r="AH20" i="17"/>
  <c r="AC20" i="17"/>
  <c r="AN32" i="17"/>
  <c r="AL44" i="16"/>
  <c r="AR42" i="16"/>
  <c r="AC32" i="16"/>
  <c r="AR41" i="15"/>
  <c r="AL44" i="15"/>
  <c r="AH32" i="15"/>
  <c r="AL20" i="15"/>
  <c r="AF32" i="15"/>
  <c r="AN20" i="15"/>
  <c r="AR16" i="15"/>
  <c r="AR40" i="4"/>
  <c r="AR42" i="4"/>
  <c r="AL32" i="4"/>
  <c r="AR41" i="11"/>
  <c r="AR30" i="11"/>
  <c r="AR29" i="11"/>
  <c r="AC44" i="10"/>
  <c r="AH44" i="10"/>
  <c r="AC32" i="10"/>
  <c r="AR29" i="10"/>
  <c r="AF32" i="10"/>
  <c r="AL20" i="10"/>
  <c r="AJ20" i="10"/>
  <c r="AR41" i="6"/>
  <c r="AL44" i="6"/>
  <c r="AJ44" i="6"/>
  <c r="AR27" i="6"/>
  <c r="AL44" i="12"/>
  <c r="AH44" i="12"/>
  <c r="AN44" i="12"/>
  <c r="AN32" i="12"/>
  <c r="AR28" i="12"/>
  <c r="AJ32" i="12"/>
  <c r="AR15" i="12"/>
  <c r="AR40" i="9"/>
  <c r="AF32" i="9"/>
  <c r="AR30" i="9"/>
  <c r="AJ32" i="9"/>
  <c r="AH32" i="9"/>
  <c r="AR41" i="8"/>
  <c r="AR42" i="8"/>
  <c r="AR29" i="8"/>
  <c r="AF32" i="8"/>
  <c r="AR39" i="7"/>
  <c r="AJ44" i="7"/>
  <c r="AR30" i="7"/>
  <c r="AH20" i="7"/>
  <c r="AJ44" i="4"/>
  <c r="N32" i="14"/>
  <c r="AR17" i="14"/>
  <c r="AC32" i="14"/>
  <c r="AR32" i="14" s="1"/>
  <c r="AR30" i="14"/>
  <c r="AR16" i="14"/>
  <c r="AJ20" i="12"/>
  <c r="AL32" i="8"/>
  <c r="AR41" i="10"/>
  <c r="AR18" i="14"/>
  <c r="AR42" i="11"/>
  <c r="AJ44" i="11"/>
  <c r="AR28" i="11"/>
  <c r="AR17" i="10"/>
  <c r="AF32" i="12"/>
  <c r="AN44" i="9"/>
  <c r="AL32" i="9"/>
  <c r="AF20" i="9"/>
  <c r="AR27" i="8"/>
  <c r="AR30" i="8"/>
  <c r="AJ20" i="8"/>
  <c r="AR41" i="7"/>
  <c r="AR17" i="7"/>
  <c r="AR39" i="4"/>
  <c r="AR40" i="14"/>
  <c r="AR18" i="11"/>
  <c r="AF20" i="10"/>
  <c r="AR18" i="6"/>
  <c r="AR27" i="9"/>
  <c r="AL44" i="8"/>
  <c r="AR17" i="8"/>
  <c r="AL44" i="7"/>
  <c r="AR16" i="7"/>
  <c r="AJ20" i="7"/>
  <c r="AH20" i="14"/>
  <c r="AR18" i="10"/>
  <c r="AH20" i="11"/>
  <c r="AC20" i="7"/>
  <c r="AR15" i="11"/>
  <c r="AR16" i="6"/>
  <c r="AC20" i="10"/>
  <c r="AN20" i="6"/>
  <c r="AR17" i="9"/>
  <c r="AR15" i="9"/>
  <c r="AF20" i="12"/>
  <c r="AC32" i="15"/>
  <c r="AR27" i="14"/>
  <c r="AL32" i="17"/>
  <c r="AR29" i="9"/>
  <c r="AC32" i="9"/>
  <c r="AH44" i="8"/>
  <c r="AR42" i="10"/>
  <c r="AN44" i="16"/>
  <c r="AH44" i="9"/>
  <c r="AL32" i="12"/>
  <c r="AL20" i="12"/>
  <c r="AR39" i="16"/>
  <c r="AC44" i="16"/>
  <c r="AH44" i="16"/>
  <c r="AL32" i="16"/>
  <c r="AJ20" i="16"/>
  <c r="AR18" i="16"/>
  <c r="AL20" i="16"/>
  <c r="AH44" i="15"/>
  <c r="AC44" i="15"/>
  <c r="AR15" i="15"/>
  <c r="AR17" i="15"/>
  <c r="AR18" i="15"/>
  <c r="AJ32" i="15"/>
  <c r="AC20" i="15"/>
  <c r="AJ44" i="14"/>
  <c r="AN44" i="14"/>
  <c r="AC44" i="11"/>
  <c r="AR39" i="11"/>
  <c r="AH44" i="11"/>
  <c r="AL44" i="10"/>
  <c r="AH20" i="10"/>
  <c r="AR15" i="10"/>
  <c r="AC44" i="6"/>
  <c r="AN44" i="6"/>
  <c r="AR42" i="6"/>
  <c r="AL32" i="6"/>
  <c r="AR15" i="6"/>
  <c r="AR41" i="12"/>
  <c r="AJ44" i="12"/>
  <c r="AC44" i="12"/>
  <c r="AC32" i="12"/>
  <c r="AH32" i="12"/>
  <c r="AC20" i="12"/>
  <c r="AL44" i="9"/>
  <c r="AC44" i="9"/>
  <c r="AC20" i="9"/>
  <c r="AC32" i="8"/>
  <c r="AL20" i="8"/>
  <c r="AR15" i="8"/>
  <c r="AR27" i="4"/>
  <c r="AJ20" i="4"/>
  <c r="AR18" i="4"/>
  <c r="AH20" i="4"/>
  <c r="AC20" i="4"/>
  <c r="AR42" i="15"/>
  <c r="AR40" i="11"/>
  <c r="AR40" i="6"/>
  <c r="AR42" i="12"/>
  <c r="N20" i="9"/>
  <c r="AH20" i="8"/>
  <c r="AR41" i="4"/>
  <c r="AH32" i="4"/>
  <c r="AR28" i="4"/>
  <c r="AJ20" i="17"/>
  <c r="AR15" i="14"/>
  <c r="AL20" i="14"/>
  <c r="AJ20" i="6"/>
  <c r="AR17" i="6"/>
  <c r="AR18" i="17"/>
  <c r="AR20" i="9"/>
  <c r="AC20" i="16"/>
  <c r="AR16" i="4"/>
  <c r="AJ20" i="9"/>
  <c r="AN20" i="9"/>
  <c r="AC20" i="6"/>
  <c r="AC20" i="8"/>
  <c r="AN20" i="16"/>
  <c r="AC20" i="14"/>
  <c r="AL20" i="4"/>
  <c r="AJ32" i="6"/>
  <c r="AC32" i="17"/>
  <c r="AR29" i="6"/>
  <c r="AH32" i="8"/>
  <c r="AC32" i="6"/>
  <c r="AR28" i="8"/>
  <c r="AC44" i="8"/>
  <c r="AN44" i="11"/>
  <c r="AR39" i="9"/>
  <c r="AC44" i="7"/>
  <c r="AH44" i="7"/>
  <c r="AC44" i="4"/>
  <c r="AR39" i="15"/>
  <c r="AF44" i="12"/>
  <c r="AR40" i="10"/>
  <c r="AC44" i="14"/>
  <c r="AR40" i="15"/>
  <c r="AF44" i="9"/>
  <c r="AR40" i="7"/>
  <c r="AR17" i="16"/>
  <c r="N20" i="7"/>
  <c r="AF20" i="7"/>
  <c r="N44" i="8"/>
  <c r="N44" i="15"/>
  <c r="AH44" i="4"/>
  <c r="N44" i="4"/>
  <c r="N32" i="15"/>
  <c r="AC20" i="11"/>
  <c r="AF44" i="11"/>
  <c r="N44" i="11"/>
  <c r="AF44" i="6"/>
  <c r="AR39" i="12"/>
  <c r="N32" i="17"/>
  <c r="N32" i="8"/>
  <c r="AF32" i="6"/>
  <c r="N32" i="6"/>
  <c r="N44" i="14"/>
  <c r="AF44" i="14"/>
  <c r="AF32" i="16"/>
  <c r="N32" i="16"/>
  <c r="N32" i="12"/>
  <c r="N44" i="17"/>
  <c r="AF44" i="17"/>
  <c r="N20" i="16"/>
  <c r="AF20" i="16"/>
  <c r="AR29" i="4"/>
  <c r="AF32" i="11"/>
  <c r="N32" i="11"/>
  <c r="AH32" i="10"/>
  <c r="N32" i="10"/>
  <c r="N20" i="8"/>
  <c r="AH20" i="15"/>
  <c r="N20" i="15"/>
  <c r="N44" i="10"/>
  <c r="AF44" i="10"/>
  <c r="N44" i="6"/>
  <c r="N32" i="9"/>
  <c r="AF20" i="8"/>
  <c r="N20" i="11"/>
  <c r="AF20" i="11"/>
  <c r="N20" i="14"/>
  <c r="AF20" i="14"/>
  <c r="AR15" i="4"/>
  <c r="N32" i="4"/>
  <c r="N20" i="4"/>
  <c r="AF20" i="6"/>
  <c r="AH20" i="16"/>
  <c r="N20" i="6"/>
  <c r="N20" i="17"/>
  <c r="N44" i="16"/>
  <c r="AC32" i="4"/>
  <c r="N44" i="7"/>
  <c r="N20" i="10"/>
  <c r="AJ32" i="10"/>
  <c r="N20" i="12"/>
  <c r="N44" i="12"/>
  <c r="N32" i="7"/>
  <c r="AF32" i="7"/>
  <c r="AF32" i="14"/>
  <c r="AF44" i="7"/>
  <c r="AJ32" i="11"/>
  <c r="N44" i="9"/>
  <c r="AF44" i="15"/>
  <c r="AR29" i="7"/>
  <c r="AL44" i="4"/>
  <c r="AR20" i="15" l="1"/>
  <c r="AR20" i="17"/>
  <c r="AR20" i="11"/>
  <c r="AR20" i="8"/>
  <c r="AR32" i="10"/>
  <c r="AR32" i="7"/>
  <c r="AR20" i="6"/>
  <c r="AR44" i="17"/>
  <c r="AR44" i="11"/>
  <c r="AR44" i="12"/>
  <c r="AR32" i="12"/>
  <c r="AR32" i="16"/>
  <c r="AR44" i="6"/>
  <c r="AR20" i="10"/>
  <c r="AR20" i="4"/>
  <c r="AR32" i="15"/>
  <c r="AR44" i="14"/>
  <c r="AR44" i="4"/>
  <c r="AR32" i="9"/>
  <c r="AR32" i="4"/>
  <c r="AR32" i="11"/>
  <c r="AR44" i="7"/>
  <c r="AR44" i="10"/>
  <c r="AR32" i="6"/>
  <c r="AR44" i="15"/>
  <c r="AR32" i="8"/>
  <c r="AR44" i="8"/>
  <c r="AR20" i="16"/>
  <c r="AR32" i="17"/>
  <c r="AR20" i="12"/>
  <c r="AR44" i="9"/>
  <c r="AR44" i="16"/>
  <c r="AR20" i="14"/>
  <c r="AR20" i="7"/>
</calcChain>
</file>

<file path=xl/sharedStrings.xml><?xml version="1.0" encoding="utf-8"?>
<sst xmlns="http://schemas.openxmlformats.org/spreadsheetml/2006/main" count="3300" uniqueCount="40">
  <si>
    <t>Total</t>
  </si>
  <si>
    <t>Tipo de unidad económica empleadora</t>
  </si>
  <si>
    <t>Posición en la ocupación y condición de informalidad</t>
  </si>
  <si>
    <r>
      <t>Trabajadores subordinados y remunerados</t>
    </r>
    <r>
      <rPr>
        <b/>
        <vertAlign val="superscript"/>
        <sz val="8"/>
        <rFont val="Arial"/>
        <family val="2"/>
      </rPr>
      <t>1</t>
    </r>
  </si>
  <si>
    <t>Empleadores</t>
  </si>
  <si>
    <t>Trabajadores por cuenta propia</t>
  </si>
  <si>
    <r>
      <t>Trabajadores no remunerados</t>
    </r>
    <r>
      <rPr>
        <b/>
        <vertAlign val="superscript"/>
        <sz val="8"/>
        <rFont val="Arial"/>
        <family val="2"/>
      </rPr>
      <t>3</t>
    </r>
  </si>
  <si>
    <t>Subtotal por perspectiva de la unidad económica y/o laboral</t>
  </si>
  <si>
    <t>Asalariados</t>
  </si>
  <si>
    <r>
      <t>Con percepciones no salariales</t>
    </r>
    <r>
      <rPr>
        <b/>
        <vertAlign val="superscript"/>
        <sz val="8"/>
        <rFont val="Arial"/>
        <family val="2"/>
      </rPr>
      <t>2</t>
    </r>
  </si>
  <si>
    <t>Informal</t>
  </si>
  <si>
    <t>Formal</t>
  </si>
  <si>
    <t>Sector informal</t>
  </si>
  <si>
    <t>Trabajo doméstico remunerado</t>
  </si>
  <si>
    <r>
      <t>Empresas, Gobierno e Instituciones</t>
    </r>
    <r>
      <rPr>
        <b/>
        <vertAlign val="superscript"/>
        <sz val="8"/>
        <rFont val="Arial"/>
        <family val="2"/>
      </rPr>
      <t>4</t>
    </r>
  </si>
  <si>
    <t>Ámbito agropecuario</t>
  </si>
  <si>
    <t>Subtotal</t>
  </si>
  <si>
    <t>Indicador:</t>
  </si>
  <si>
    <t>Periodicidad:</t>
  </si>
  <si>
    <t>Trimestral</t>
  </si>
  <si>
    <t>Unidad de medida:</t>
  </si>
  <si>
    <t>Fuente:</t>
  </si>
  <si>
    <t>ENOE/INEGI</t>
  </si>
  <si>
    <t>Link:</t>
  </si>
  <si>
    <t>Año:</t>
  </si>
  <si>
    <t>Periodo:</t>
  </si>
  <si>
    <t>Última actualización:</t>
  </si>
  <si>
    <t xml:space="preserve">Múltiples. </t>
  </si>
  <si>
    <t>Población (personas)-Total</t>
  </si>
  <si>
    <t>Población (personas)-Hombre</t>
  </si>
  <si>
    <t>Población (personas)-Mujer</t>
  </si>
  <si>
    <t>Ingreso mensual Total (pesos corrientes)</t>
  </si>
  <si>
    <t>Ingreso mensual Total (pesos corrientes)-Hombre</t>
  </si>
  <si>
    <t>Ingreso mensual Total (pesos corrientes)-Mujer</t>
  </si>
  <si>
    <t>Ingreso Medio (pesos corrientes)</t>
  </si>
  <si>
    <t>Ingreso Medio (pesos corrientes)-Hombre</t>
  </si>
  <si>
    <t>Ingreso Medio (pesos corrientes)-Mujer</t>
  </si>
  <si>
    <t>https://www.inegi.org.mx/programas/enoe/15ymas/#microdatos</t>
  </si>
  <si>
    <t>Matriz Hussmanns, estado de Quintana Roo</t>
  </si>
  <si>
    <t>2007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</si>
</sst>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10205"/>
      <name val="Times"/>
      <family val="1"/>
    </font>
    <font>
      <b/>
      <sz val="8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1" fillId="2" borderId="0"/>
    <xf numFmtId="0" fontId="3" fillId="2" borderId="0"/>
    <xf numFmtId="0" fontId="2" fillId="2" borderId="0" applyNumberFormat="0" applyFill="0" applyBorder="0" applyAlignment="0" applyProtection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</cellStyleXfs>
  <cellXfs count="52">
    <xf numFmtId="0" fontId="0" fillId="0" borderId="0" xfId="0"/>
    <xf numFmtId="3" fontId="6" fillId="0" borderId="19" xfId="3" applyNumberFormat="1" applyFont="1" applyFill="1" applyBorder="1" applyAlignment="1">
      <alignment horizontal="center" vertical="center"/>
    </xf>
    <xf numFmtId="3" fontId="8" fillId="0" borderId="19" xfId="3" applyNumberFormat="1" applyFont="1" applyFill="1" applyBorder="1" applyAlignment="1">
      <alignment horizontal="center" vertical="center"/>
    </xf>
    <xf numFmtId="0" fontId="4" fillId="2" borderId="18" xfId="2" applyFont="1" applyBorder="1" applyAlignment="1">
      <alignment vertical="center" wrapText="1"/>
    </xf>
    <xf numFmtId="0" fontId="4" fillId="2" borderId="20" xfId="2" applyFont="1" applyBorder="1" applyAlignment="1">
      <alignment vertical="center" wrapText="1"/>
    </xf>
    <xf numFmtId="0" fontId="4" fillId="3" borderId="16" xfId="2" applyFont="1" applyFill="1" applyBorder="1" applyAlignment="1">
      <alignment vertical="center" wrapText="1"/>
    </xf>
    <xf numFmtId="0" fontId="4" fillId="2" borderId="0" xfId="2" applyFont="1" applyAlignment="1">
      <alignment vertical="center" wrapText="1"/>
    </xf>
    <xf numFmtId="0" fontId="9" fillId="0" borderId="0" xfId="0" applyFont="1"/>
    <xf numFmtId="17" fontId="0" fillId="0" borderId="0" xfId="0" applyNumberFormat="1"/>
    <xf numFmtId="0" fontId="10" fillId="0" borderId="0" xfId="0" applyFont="1"/>
    <xf numFmtId="0" fontId="4" fillId="2" borderId="1" xfId="2" applyFont="1" applyBorder="1" applyAlignment="1">
      <alignment horizontal="center" vertical="center"/>
    </xf>
    <xf numFmtId="0" fontId="4" fillId="2" borderId="2" xfId="2" applyFont="1" applyBorder="1" applyAlignment="1">
      <alignment horizontal="center" vertical="center"/>
    </xf>
    <xf numFmtId="3" fontId="6" fillId="0" borderId="18" xfId="3" applyNumberFormat="1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3" fontId="11" fillId="0" borderId="19" xfId="3" applyNumberFormat="1" applyFont="1" applyFill="1" applyBorder="1" applyAlignment="1">
      <alignment horizontal="center" vertical="center"/>
    </xf>
    <xf numFmtId="3" fontId="11" fillId="0" borderId="18" xfId="3" applyNumberFormat="1" applyFont="1" applyFill="1" applyBorder="1" applyAlignment="1">
      <alignment horizontal="center" vertical="center"/>
    </xf>
    <xf numFmtId="3" fontId="11" fillId="4" borderId="27" xfId="3" applyNumberFormat="1" applyFont="1" applyFill="1" applyBorder="1" applyAlignment="1">
      <alignment horizontal="center" vertical="center"/>
    </xf>
    <xf numFmtId="3" fontId="8" fillId="0" borderId="28" xfId="3" applyNumberFormat="1" applyFont="1" applyFill="1" applyBorder="1" applyAlignment="1">
      <alignment horizontal="center" vertical="center"/>
    </xf>
    <xf numFmtId="3" fontId="7" fillId="3" borderId="27" xfId="2" applyNumberFormat="1" applyFont="1" applyFill="1" applyBorder="1" applyAlignment="1">
      <alignment horizontal="center" vertical="center"/>
    </xf>
    <xf numFmtId="3" fontId="7" fillId="3" borderId="24" xfId="2" applyNumberFormat="1" applyFont="1" applyFill="1" applyBorder="1" applyAlignment="1">
      <alignment horizontal="center" vertical="center"/>
    </xf>
    <xf numFmtId="0" fontId="12" fillId="2" borderId="0" xfId="1" applyFont="1" applyAlignment="1">
      <alignment horizontal="left" vertical="center"/>
    </xf>
    <xf numFmtId="0" fontId="13" fillId="2" borderId="0" xfId="1" applyFont="1" applyAlignment="1">
      <alignment vertical="center"/>
    </xf>
    <xf numFmtId="0" fontId="13" fillId="2" borderId="0" xfId="1" applyFont="1" applyAlignment="1">
      <alignment horizontal="right" vertical="center"/>
    </xf>
    <xf numFmtId="17" fontId="13" fillId="2" borderId="0" xfId="1" applyNumberFormat="1" applyFont="1" applyAlignment="1">
      <alignment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Alignment="1">
      <alignment horizontal="right" vertical="center"/>
    </xf>
    <xf numFmtId="17" fontId="13" fillId="0" borderId="0" xfId="1" applyNumberFormat="1" applyFont="1" applyFill="1" applyAlignment="1">
      <alignment vertical="center"/>
    </xf>
    <xf numFmtId="164" fontId="6" fillId="3" borderId="20" xfId="3" applyNumberFormat="1" applyFont="1" applyFill="1" applyBorder="1" applyAlignment="1">
      <alignment horizontal="center" vertical="center"/>
    </xf>
    <xf numFmtId="164" fontId="6" fillId="3" borderId="21" xfId="3" applyNumberFormat="1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22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4" fillId="2" borderId="6" xfId="2" applyFont="1" applyBorder="1" applyAlignment="1">
      <alignment horizontal="center" vertical="center" wrapText="1"/>
    </xf>
    <xf numFmtId="0" fontId="4" fillId="2" borderId="7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10" xfId="2" applyFont="1" applyBorder="1" applyAlignment="1">
      <alignment horizontal="center" vertical="center" wrapText="1"/>
    </xf>
    <xf numFmtId="0" fontId="4" fillId="2" borderId="16" xfId="2" applyFont="1" applyBorder="1" applyAlignment="1">
      <alignment horizontal="center" vertical="center" wrapText="1"/>
    </xf>
    <xf numFmtId="0" fontId="4" fillId="2" borderId="17" xfId="2" applyFont="1" applyBorder="1" applyAlignment="1">
      <alignment horizontal="center" vertical="center" wrapText="1"/>
    </xf>
    <xf numFmtId="0" fontId="4" fillId="2" borderId="25" xfId="2" applyFont="1" applyBorder="1" applyAlignment="1">
      <alignment horizontal="center" vertical="center" wrapText="1"/>
    </xf>
    <xf numFmtId="0" fontId="4" fillId="2" borderId="23" xfId="2" applyFont="1" applyBorder="1" applyAlignment="1">
      <alignment horizontal="center" vertical="center" wrapText="1"/>
    </xf>
    <xf numFmtId="0" fontId="4" fillId="2" borderId="12" xfId="2" applyFont="1" applyBorder="1" applyAlignment="1">
      <alignment horizontal="center" vertical="center" wrapText="1"/>
    </xf>
    <xf numFmtId="0" fontId="4" fillId="2" borderId="13" xfId="2" applyFont="1" applyBorder="1" applyAlignment="1">
      <alignment horizontal="center" vertical="center" wrapText="1"/>
    </xf>
    <xf numFmtId="0" fontId="4" fillId="2" borderId="14" xfId="2" applyFont="1" applyBorder="1" applyAlignment="1">
      <alignment horizontal="center" vertical="center" wrapText="1"/>
    </xf>
    <xf numFmtId="0" fontId="4" fillId="2" borderId="15" xfId="2" applyFont="1" applyBorder="1" applyAlignment="1">
      <alignment horizontal="center" vertical="center" wrapText="1"/>
    </xf>
    <xf numFmtId="3" fontId="6" fillId="3" borderId="20" xfId="3" applyNumberFormat="1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/>
    </xf>
  </cellXfs>
  <cellStyles count="56">
    <cellStyle name="Hipervínculo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style1591736274908" xfId="4" xr:uid="{00000000-0005-0000-0000-000004000000}"/>
    <cellStyle name="style1591736274955" xfId="5" xr:uid="{00000000-0005-0000-0000-000005000000}"/>
    <cellStyle name="style1591736275068" xfId="6" xr:uid="{00000000-0005-0000-0000-000006000000}"/>
    <cellStyle name="style1591736275128" xfId="7" xr:uid="{00000000-0005-0000-0000-000007000000}"/>
    <cellStyle name="style1591736275248" xfId="8" xr:uid="{00000000-0005-0000-0000-000008000000}"/>
    <cellStyle name="style1591736275306" xfId="9" xr:uid="{00000000-0005-0000-0000-000009000000}"/>
    <cellStyle name="style1686673179800" xfId="10" xr:uid="{00000000-0005-0000-0000-00000A000000}"/>
    <cellStyle name="style1686673179848" xfId="12" xr:uid="{00000000-0005-0000-0000-00000B000000}"/>
    <cellStyle name="style1686673179942" xfId="13" xr:uid="{00000000-0005-0000-0000-00000C000000}"/>
    <cellStyle name="style1686673179990" xfId="15" xr:uid="{00000000-0005-0000-0000-00000D000000}"/>
    <cellStyle name="style1686673180085" xfId="17" xr:uid="{00000000-0005-0000-0000-00000E000000}"/>
    <cellStyle name="style1686673180133" xfId="18" xr:uid="{00000000-0005-0000-0000-00000F000000}"/>
    <cellStyle name="style1686673181445" xfId="11" xr:uid="{00000000-0005-0000-0000-000010000000}"/>
    <cellStyle name="style1686673181477" xfId="19" xr:uid="{00000000-0005-0000-0000-000011000000}"/>
    <cellStyle name="style1686673181948" xfId="14" xr:uid="{00000000-0005-0000-0000-000012000000}"/>
    <cellStyle name="style1686673182075" xfId="16" xr:uid="{00000000-0005-0000-0000-000013000000}"/>
    <cellStyle name="style1686842780048" xfId="20" xr:uid="{00000000-0005-0000-0000-000014000000}"/>
    <cellStyle name="style1686842780079" xfId="22" xr:uid="{00000000-0005-0000-0000-000015000000}"/>
    <cellStyle name="style1686842780161" xfId="23" xr:uid="{00000000-0005-0000-0000-000016000000}"/>
    <cellStyle name="style1686842780190" xfId="24" xr:uid="{00000000-0005-0000-0000-000017000000}"/>
    <cellStyle name="style1686842780268" xfId="26" xr:uid="{00000000-0005-0000-0000-000018000000}"/>
    <cellStyle name="style1686842780315" xfId="27" xr:uid="{00000000-0005-0000-0000-000019000000}"/>
    <cellStyle name="style1686842781622" xfId="21" xr:uid="{00000000-0005-0000-0000-00001A000000}"/>
    <cellStyle name="style1686842781654" xfId="28" xr:uid="{00000000-0005-0000-0000-00001B000000}"/>
    <cellStyle name="style1686842782132" xfId="25" xr:uid="{00000000-0005-0000-0000-00001C000000}"/>
    <cellStyle name="style1706551250959" xfId="29" xr:uid="{CF0A784E-B0CE-400A-835F-D54BF336C893}"/>
    <cellStyle name="style1706551251011" xfId="31" xr:uid="{9EB122E8-5930-4E5E-898E-5BB2DCFD51E2}"/>
    <cellStyle name="style1706551251059" xfId="36" xr:uid="{066079D0-7380-437F-915E-BEBC6B953104}"/>
    <cellStyle name="style1706551251101" xfId="32" xr:uid="{98FC6AD2-30CA-4701-BE17-449618FCC26B}"/>
    <cellStyle name="style1706551251146" xfId="33" xr:uid="{E99E48D4-7451-4791-9916-AF1937D54161}"/>
    <cellStyle name="style1706551251199" xfId="37" xr:uid="{F3881BA9-F78A-4D1F-8520-C9EA286371D6}"/>
    <cellStyle name="style1706551253051" xfId="30" xr:uid="{AA1658CE-F739-48E9-815A-7B6D05C25FEC}"/>
    <cellStyle name="style1706551253790" xfId="34" xr:uid="{D0052DD8-A247-49A0-9C09-2957CBB385B0}"/>
    <cellStyle name="style1706551253952" xfId="35" xr:uid="{D5989E08-E510-4FC4-B79C-9D6703C3A1A3}"/>
    <cellStyle name="style1709220616115" xfId="38" xr:uid="{2CA78A4F-B054-42B8-9C7D-6DA1FCC88280}"/>
    <cellStyle name="style1709220616146" xfId="40" xr:uid="{2876E902-45FF-42E0-9B2B-B70F57702C94}"/>
    <cellStyle name="style1709220616231" xfId="41" xr:uid="{1E4470FB-638E-448D-9E60-A3A178C8F94E}"/>
    <cellStyle name="style1709220616262" xfId="42" xr:uid="{E6D6CEE6-DBE9-4D7E-B19B-CC47551CBB3A}"/>
    <cellStyle name="style1709220617317" xfId="39" xr:uid="{4E01039F-3BB6-463A-9060-EEEABF1C6840}"/>
    <cellStyle name="style1709220617696" xfId="43" xr:uid="{481C1684-C397-4C85-83FD-DF60DA352138}"/>
    <cellStyle name="style1709220617796" xfId="44" xr:uid="{02C5525B-F866-43C8-A1BB-54D82116520B}"/>
    <cellStyle name="style1709220618198" xfId="45" xr:uid="{D5554AA6-FC10-4DE9-A898-57D181AB7BFA}"/>
    <cellStyle name="style1730304502361" xfId="46" xr:uid="{2DDD3492-F82F-498C-9C4D-68105F75C8FA}"/>
    <cellStyle name="style1730304502402" xfId="47" xr:uid="{5746CFB3-B050-4869-AD76-E0A5363239D7}"/>
    <cellStyle name="style1730304502494" xfId="48" xr:uid="{2204DADE-38BF-49B4-A030-9761AD6F5B00}"/>
    <cellStyle name="style1730304502545" xfId="49" xr:uid="{C869A869-9A0E-4F66-9478-EA1F82081C4B}"/>
    <cellStyle name="style1764108173892" xfId="50" xr:uid="{179DE9B4-DD83-4442-AD19-BF00A8473C59}"/>
    <cellStyle name="style1764108173922" xfId="51" xr:uid="{9E59A029-DF9A-4CE3-95B3-B9B059F5C53E}"/>
    <cellStyle name="style1764108173982" xfId="52" xr:uid="{1F3D4AE6-B23A-4908-AECD-3585066F6303}"/>
    <cellStyle name="style1764108174012" xfId="53" xr:uid="{865508BF-F695-4143-A2AE-FF903B09B31D}"/>
    <cellStyle name="style1764108174082" xfId="54" xr:uid="{33FAD93A-D6B0-46B9-8FA1-A15EF5FE3818}"/>
    <cellStyle name="style1764108174112" xfId="55" xr:uid="{55ED15D3-87A4-455E-8CF2-9AC274DC99A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R44"/>
  <sheetViews>
    <sheetView tabSelected="1"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>
        <v>2342898</v>
      </c>
      <c r="C15" s="2"/>
      <c r="D15" s="2">
        <v>6695650</v>
      </c>
      <c r="E15" s="2"/>
      <c r="F15" s="2">
        <v>6654679.9999999991</v>
      </c>
      <c r="G15" s="2"/>
      <c r="H15" s="2">
        <v>10761202</v>
      </c>
      <c r="I15" s="2"/>
      <c r="J15" s="2">
        <v>0</v>
      </c>
      <c r="K15" s="2"/>
      <c r="L15" s="1">
        <f t="shared" ref="L15:M18" si="0">B15+D15+F15+H15+J15</f>
        <v>26454430</v>
      </c>
      <c r="M15" s="12">
        <f t="shared" si="0"/>
        <v>0</v>
      </c>
      <c r="N15" s="13">
        <f>L15+M15</f>
        <v>26454430</v>
      </c>
      <c r="P15" s="3" t="s">
        <v>12</v>
      </c>
      <c r="Q15" s="2">
        <v>603</v>
      </c>
      <c r="R15" s="2">
        <v>0</v>
      </c>
      <c r="S15" s="2">
        <v>1245</v>
      </c>
      <c r="T15" s="2">
        <v>0</v>
      </c>
      <c r="U15" s="2">
        <v>882</v>
      </c>
      <c r="V15" s="2">
        <v>0</v>
      </c>
      <c r="W15" s="2">
        <v>3009</v>
      </c>
      <c r="X15" s="2">
        <v>0</v>
      </c>
      <c r="Y15" s="2">
        <v>845</v>
      </c>
      <c r="Z15" s="2">
        <v>0</v>
      </c>
      <c r="AA15" s="1">
        <f t="shared" ref="AA15:AB18" si="1">Q15+S15+U15+W15+Y15</f>
        <v>6584</v>
      </c>
      <c r="AB15" s="12">
        <f t="shared" si="1"/>
        <v>0</v>
      </c>
      <c r="AC15" s="13">
        <f>AA15+AB15</f>
        <v>6584</v>
      </c>
      <c r="AE15" s="3" t="s">
        <v>12</v>
      </c>
      <c r="AF15" s="2">
        <f t="shared" ref="AF15:AR18" si="2">IFERROR(B15/Q15, "N.A.")</f>
        <v>3885.4029850746269</v>
      </c>
      <c r="AG15" s="2" t="str">
        <f t="shared" si="2"/>
        <v>N.A.</v>
      </c>
      <c r="AH15" s="2">
        <f t="shared" si="2"/>
        <v>5378.0321285140562</v>
      </c>
      <c r="AI15" s="2" t="str">
        <f t="shared" si="2"/>
        <v>N.A.</v>
      </c>
      <c r="AJ15" s="2">
        <f t="shared" si="2"/>
        <v>7544.9886621315181</v>
      </c>
      <c r="AK15" s="2" t="str">
        <f t="shared" si="2"/>
        <v>N.A.</v>
      </c>
      <c r="AL15" s="2">
        <f t="shared" si="2"/>
        <v>3576.3383183781989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4017.9875455650063</v>
      </c>
      <c r="AQ15" s="17" t="str">
        <f t="shared" si="2"/>
        <v>N.A.</v>
      </c>
      <c r="AR15" s="13">
        <f t="shared" si="2"/>
        <v>4017.9875455650063</v>
      </c>
    </row>
    <row r="16" spans="1:44" ht="15" customHeight="1" thickBot="1" x14ac:dyDescent="0.3">
      <c r="A16" s="3" t="s">
        <v>13</v>
      </c>
      <c r="B16" s="2">
        <v>1998855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1998855</v>
      </c>
      <c r="M16" s="12">
        <f t="shared" si="0"/>
        <v>0</v>
      </c>
      <c r="N16" s="13">
        <f>L16+M16</f>
        <v>1998855</v>
      </c>
      <c r="P16" s="3" t="s">
        <v>13</v>
      </c>
      <c r="Q16" s="2">
        <v>728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728</v>
      </c>
      <c r="AB16" s="12">
        <f t="shared" si="1"/>
        <v>0</v>
      </c>
      <c r="AC16" s="13">
        <f>AA16+AB16</f>
        <v>728</v>
      </c>
      <c r="AE16" s="3" t="s">
        <v>13</v>
      </c>
      <c r="AF16" s="2">
        <f t="shared" si="2"/>
        <v>2745.6799450549452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2745.6799450549452</v>
      </c>
      <c r="AQ16" s="17" t="str">
        <f t="shared" si="2"/>
        <v>N.A.</v>
      </c>
      <c r="AR16" s="13">
        <f t="shared" si="2"/>
        <v>2745.6799450549452</v>
      </c>
    </row>
    <row r="17" spans="1:44" ht="15" customHeight="1" thickBot="1" x14ac:dyDescent="0.3">
      <c r="A17" s="3" t="s">
        <v>14</v>
      </c>
      <c r="B17" s="2">
        <v>10258855</v>
      </c>
      <c r="C17" s="2">
        <v>79548206</v>
      </c>
      <c r="D17" s="2">
        <v>7501470.0000000009</v>
      </c>
      <c r="E17" s="2">
        <v>447000</v>
      </c>
      <c r="F17" s="2"/>
      <c r="G17" s="2">
        <v>14461299.999999998</v>
      </c>
      <c r="H17" s="2"/>
      <c r="I17" s="2">
        <v>3002100</v>
      </c>
      <c r="J17" s="2">
        <v>0</v>
      </c>
      <c r="K17" s="2"/>
      <c r="L17" s="1">
        <f t="shared" si="0"/>
        <v>17760325</v>
      </c>
      <c r="M17" s="12">
        <f t="shared" si="0"/>
        <v>97458606</v>
      </c>
      <c r="N17" s="13">
        <f>L17+M17</f>
        <v>115218931</v>
      </c>
      <c r="P17" s="3" t="s">
        <v>14</v>
      </c>
      <c r="Q17" s="2">
        <v>2425</v>
      </c>
      <c r="R17" s="2">
        <v>14165</v>
      </c>
      <c r="S17" s="2">
        <v>1011</v>
      </c>
      <c r="T17" s="2">
        <v>149</v>
      </c>
      <c r="U17" s="2">
        <v>0</v>
      </c>
      <c r="V17" s="2">
        <v>1137</v>
      </c>
      <c r="W17" s="2">
        <v>0</v>
      </c>
      <c r="X17" s="2">
        <v>926</v>
      </c>
      <c r="Y17" s="2">
        <v>229</v>
      </c>
      <c r="Z17" s="2">
        <v>0</v>
      </c>
      <c r="AA17" s="1">
        <f t="shared" si="1"/>
        <v>3665</v>
      </c>
      <c r="AB17" s="12">
        <f t="shared" si="1"/>
        <v>16377</v>
      </c>
      <c r="AC17" s="13">
        <f>AA17+AB17</f>
        <v>20042</v>
      </c>
      <c r="AE17" s="3" t="s">
        <v>14</v>
      </c>
      <c r="AF17" s="2">
        <f t="shared" si="2"/>
        <v>4230.4556701030924</v>
      </c>
      <c r="AG17" s="2">
        <f t="shared" si="2"/>
        <v>5615.828168019767</v>
      </c>
      <c r="AH17" s="2">
        <f t="shared" si="2"/>
        <v>7419.8516320474782</v>
      </c>
      <c r="AI17" s="2">
        <f t="shared" si="2"/>
        <v>3000</v>
      </c>
      <c r="AJ17" s="2" t="str">
        <f t="shared" si="2"/>
        <v>N.A.</v>
      </c>
      <c r="AK17" s="2">
        <f t="shared" si="2"/>
        <v>12718.821459982408</v>
      </c>
      <c r="AL17" s="2" t="str">
        <f t="shared" si="2"/>
        <v>N.A.</v>
      </c>
      <c r="AM17" s="2">
        <f t="shared" si="2"/>
        <v>3242.0086393088554</v>
      </c>
      <c r="AN17" s="2">
        <f t="shared" si="2"/>
        <v>0</v>
      </c>
      <c r="AO17" s="2" t="str">
        <f t="shared" si="2"/>
        <v>N.A.</v>
      </c>
      <c r="AP17" s="16">
        <f t="shared" si="2"/>
        <v>4845.9276944065487</v>
      </c>
      <c r="AQ17" s="17">
        <f t="shared" si="2"/>
        <v>5950.9437625938817</v>
      </c>
      <c r="AR17" s="13">
        <f t="shared" si="2"/>
        <v>5748.8739147789638</v>
      </c>
    </row>
    <row r="18" spans="1:44" ht="15" customHeight="1" thickBot="1" x14ac:dyDescent="0.3">
      <c r="A18" s="3" t="s">
        <v>15</v>
      </c>
      <c r="B18" s="2"/>
      <c r="C18" s="2"/>
      <c r="D18" s="2">
        <v>242500</v>
      </c>
      <c r="E18" s="2"/>
      <c r="F18" s="2"/>
      <c r="G18" s="2"/>
      <c r="H18" s="2">
        <v>1339020</v>
      </c>
      <c r="I18" s="2"/>
      <c r="J18" s="2"/>
      <c r="K18" s="2"/>
      <c r="L18" s="1">
        <f t="shared" si="0"/>
        <v>1581520</v>
      </c>
      <c r="M18" s="12">
        <f t="shared" si="0"/>
        <v>0</v>
      </c>
      <c r="N18" s="13">
        <f>L18+M18</f>
        <v>1581520</v>
      </c>
      <c r="P18" s="3" t="s">
        <v>15</v>
      </c>
      <c r="Q18" s="2">
        <v>0</v>
      </c>
      <c r="R18" s="2">
        <v>0</v>
      </c>
      <c r="S18" s="2">
        <v>97</v>
      </c>
      <c r="T18" s="2">
        <v>0</v>
      </c>
      <c r="U18" s="2">
        <v>0</v>
      </c>
      <c r="V18" s="2">
        <v>0</v>
      </c>
      <c r="W18" s="2">
        <v>173</v>
      </c>
      <c r="X18" s="2">
        <v>0</v>
      </c>
      <c r="Y18" s="2">
        <v>0</v>
      </c>
      <c r="Z18" s="2">
        <v>0</v>
      </c>
      <c r="AA18" s="1">
        <f t="shared" si="1"/>
        <v>270</v>
      </c>
      <c r="AB18" s="12">
        <f t="shared" si="1"/>
        <v>0</v>
      </c>
      <c r="AC18" s="19">
        <f>AA18+AB18</f>
        <v>270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>
        <f t="shared" si="2"/>
        <v>2500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7740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5857.4814814814818</v>
      </c>
      <c r="AQ18" s="17" t="str">
        <f t="shared" si="2"/>
        <v>N.A.</v>
      </c>
      <c r="AR18" s="13">
        <f t="shared" si="2"/>
        <v>5857.4814814814818</v>
      </c>
    </row>
    <row r="19" spans="1:44" ht="15" customHeight="1" thickBot="1" x14ac:dyDescent="0.3">
      <c r="A19" s="4" t="s">
        <v>16</v>
      </c>
      <c r="B19" s="2">
        <v>14600607.999999998</v>
      </c>
      <c r="C19" s="2">
        <v>79548206</v>
      </c>
      <c r="D19" s="2">
        <v>14439620</v>
      </c>
      <c r="E19" s="2">
        <v>447000</v>
      </c>
      <c r="F19" s="2">
        <v>6654679.9999999991</v>
      </c>
      <c r="G19" s="2">
        <v>14461299.999999998</v>
      </c>
      <c r="H19" s="2">
        <v>12100222</v>
      </c>
      <c r="I19" s="2">
        <v>3002100</v>
      </c>
      <c r="J19" s="2">
        <v>0</v>
      </c>
      <c r="K19" s="2"/>
      <c r="L19" s="1">
        <f t="shared" ref="L19" si="3">B19+D19+F19+H19+J19</f>
        <v>47795130</v>
      </c>
      <c r="M19" s="12">
        <f t="shared" ref="M19" si="4">C19+E19+G19+I19+K19</f>
        <v>97458606</v>
      </c>
      <c r="N19" s="19">
        <f>L19+M19</f>
        <v>145253736</v>
      </c>
      <c r="P19" s="4" t="s">
        <v>16</v>
      </c>
      <c r="Q19" s="2">
        <v>3756</v>
      </c>
      <c r="R19" s="2">
        <v>14165</v>
      </c>
      <c r="S19" s="2">
        <v>2353</v>
      </c>
      <c r="T19" s="2">
        <v>149</v>
      </c>
      <c r="U19" s="2">
        <v>882</v>
      </c>
      <c r="V19" s="2">
        <v>1137</v>
      </c>
      <c r="W19" s="2">
        <v>3182</v>
      </c>
      <c r="X19" s="2">
        <v>926</v>
      </c>
      <c r="Y19" s="2">
        <v>1074</v>
      </c>
      <c r="Z19" s="2">
        <v>0</v>
      </c>
      <c r="AA19" s="1">
        <f t="shared" ref="AA19" si="5">Q19+S19+U19+W19+Y19</f>
        <v>11247</v>
      </c>
      <c r="AB19" s="12">
        <f t="shared" ref="AB19" si="6">R19+T19+V19+X19+Z19</f>
        <v>16377</v>
      </c>
      <c r="AC19" s="13">
        <f>AA19+AB19</f>
        <v>27624</v>
      </c>
      <c r="AE19" s="4" t="s">
        <v>16</v>
      </c>
      <c r="AF19" s="2">
        <f t="shared" ref="AF19:AO19" si="7">IFERROR(B19/Q19, "N.A.")</f>
        <v>3887.2758253461125</v>
      </c>
      <c r="AG19" s="2">
        <f t="shared" si="7"/>
        <v>5615.828168019767</v>
      </c>
      <c r="AH19" s="2">
        <f t="shared" si="7"/>
        <v>6136.6850828729284</v>
      </c>
      <c r="AI19" s="2">
        <f t="shared" si="7"/>
        <v>3000</v>
      </c>
      <c r="AJ19" s="2">
        <f t="shared" si="7"/>
        <v>7544.9886621315181</v>
      </c>
      <c r="AK19" s="2">
        <f t="shared" si="7"/>
        <v>12718.821459982408</v>
      </c>
      <c r="AL19" s="2">
        <f t="shared" si="7"/>
        <v>3802.7096165933376</v>
      </c>
      <c r="AM19" s="2">
        <f t="shared" si="7"/>
        <v>3242.0086393088554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4249.5892237930111</v>
      </c>
      <c r="AQ19" s="17">
        <f t="shared" ref="AQ19" si="9">IFERROR(M19/AB19, "N.A.")</f>
        <v>5950.9437625938817</v>
      </c>
      <c r="AR19" s="13">
        <f t="shared" ref="AR19" si="10">IFERROR(N19/AC19, "N.A.")</f>
        <v>5258.244135534318</v>
      </c>
    </row>
    <row r="20" spans="1:44" ht="15" customHeight="1" thickBot="1" x14ac:dyDescent="0.3">
      <c r="A20" s="5" t="s">
        <v>0</v>
      </c>
      <c r="B20" s="49">
        <f>B19+C19</f>
        <v>94148814</v>
      </c>
      <c r="C20" s="50"/>
      <c r="D20" s="49">
        <f>D19+E19</f>
        <v>14886620</v>
      </c>
      <c r="E20" s="50"/>
      <c r="F20" s="49">
        <f>F19+G19</f>
        <v>21115979.999999996</v>
      </c>
      <c r="G20" s="50"/>
      <c r="H20" s="49">
        <f>H19+I19</f>
        <v>15102322</v>
      </c>
      <c r="I20" s="50"/>
      <c r="J20" s="49">
        <f>J19+K19</f>
        <v>0</v>
      </c>
      <c r="K20" s="50"/>
      <c r="L20" s="49">
        <f>L19+M19</f>
        <v>145253736</v>
      </c>
      <c r="M20" s="51"/>
      <c r="N20" s="20">
        <f>B20+D20+F20+H20+J20</f>
        <v>145253736</v>
      </c>
      <c r="P20" s="5" t="s">
        <v>0</v>
      </c>
      <c r="Q20" s="49">
        <f>Q19+R19</f>
        <v>17921</v>
      </c>
      <c r="R20" s="50"/>
      <c r="S20" s="49">
        <f>S19+T19</f>
        <v>2502</v>
      </c>
      <c r="T20" s="50"/>
      <c r="U20" s="49">
        <f>U19+V19</f>
        <v>2019</v>
      </c>
      <c r="V20" s="50"/>
      <c r="W20" s="49">
        <f>W19+X19</f>
        <v>4108</v>
      </c>
      <c r="X20" s="50"/>
      <c r="Y20" s="49">
        <f>Y19+Z19</f>
        <v>1074</v>
      </c>
      <c r="Z20" s="50"/>
      <c r="AA20" s="49">
        <f>AA19+AB19</f>
        <v>27624</v>
      </c>
      <c r="AB20" s="50"/>
      <c r="AC20" s="21">
        <f>Q20+S20+U20+W20+Y20</f>
        <v>27624</v>
      </c>
      <c r="AE20" s="5" t="s">
        <v>0</v>
      </c>
      <c r="AF20" s="29">
        <f>IFERROR(B20/Q20,"N.A.")</f>
        <v>5253.5469002845821</v>
      </c>
      <c r="AG20" s="30"/>
      <c r="AH20" s="29">
        <f>IFERROR(D20/S20,"N.A.")</f>
        <v>5949.8880895283773</v>
      </c>
      <c r="AI20" s="30"/>
      <c r="AJ20" s="29">
        <f>IFERROR(F20/U20,"N.A.")</f>
        <v>10458.632986627041</v>
      </c>
      <c r="AK20" s="30"/>
      <c r="AL20" s="29">
        <f>IFERROR(H20/W20,"N.A.")</f>
        <v>3676.3198636806233</v>
      </c>
      <c r="AM20" s="30"/>
      <c r="AN20" s="29">
        <f>IFERROR(J20/Y20,"N.A.")</f>
        <v>0</v>
      </c>
      <c r="AO20" s="30"/>
      <c r="AP20" s="29">
        <f>IFERROR(L20/AA20,"N.A.")</f>
        <v>5258.244135534318</v>
      </c>
      <c r="AQ20" s="30"/>
      <c r="AR20" s="18">
        <f>IFERROR(N20/AC20, "N.A.")</f>
        <v>5258.244135534318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>
        <v>1775298</v>
      </c>
      <c r="C27" s="2"/>
      <c r="D27" s="2">
        <v>6695650</v>
      </c>
      <c r="E27" s="2"/>
      <c r="F27" s="2">
        <v>6654679.9999999991</v>
      </c>
      <c r="G27" s="2"/>
      <c r="H27" s="2">
        <v>8648091.9999999981</v>
      </c>
      <c r="I27" s="2"/>
      <c r="J27" s="2"/>
      <c r="K27" s="2"/>
      <c r="L27" s="1">
        <f t="shared" ref="L27:M30" si="11">B27+D27+F27+H27+J27</f>
        <v>23773720</v>
      </c>
      <c r="M27" s="12">
        <f t="shared" si="11"/>
        <v>0</v>
      </c>
      <c r="N27" s="13">
        <f>L27+M27</f>
        <v>23773720</v>
      </c>
      <c r="P27" s="3" t="s">
        <v>12</v>
      </c>
      <c r="Q27" s="2">
        <v>471</v>
      </c>
      <c r="R27" s="2">
        <v>0</v>
      </c>
      <c r="S27" s="2">
        <v>1245</v>
      </c>
      <c r="T27" s="2">
        <v>0</v>
      </c>
      <c r="U27" s="2">
        <v>882</v>
      </c>
      <c r="V27" s="2">
        <v>0</v>
      </c>
      <c r="W27" s="2">
        <v>2064</v>
      </c>
      <c r="X27" s="2">
        <v>0</v>
      </c>
      <c r="Y27" s="2">
        <v>0</v>
      </c>
      <c r="Z27" s="2">
        <v>0</v>
      </c>
      <c r="AA27" s="1">
        <f t="shared" ref="AA27:AB30" si="12">Q27+S27+U27+W27+Y27</f>
        <v>4662</v>
      </c>
      <c r="AB27" s="12">
        <f t="shared" si="12"/>
        <v>0</v>
      </c>
      <c r="AC27" s="13">
        <f>AA27+AB27</f>
        <v>4662</v>
      </c>
      <c r="AE27" s="3" t="s">
        <v>12</v>
      </c>
      <c r="AF27" s="2">
        <f t="shared" ref="AF27:AR30" si="13">IFERROR(B27/Q27, "N.A.")</f>
        <v>3769.2101910828023</v>
      </c>
      <c r="AG27" s="2" t="str">
        <f t="shared" si="13"/>
        <v>N.A.</v>
      </c>
      <c r="AH27" s="2">
        <f t="shared" si="13"/>
        <v>5378.0321285140562</v>
      </c>
      <c r="AI27" s="2" t="str">
        <f t="shared" si="13"/>
        <v>N.A.</v>
      </c>
      <c r="AJ27" s="2">
        <f t="shared" si="13"/>
        <v>7544.9886621315181</v>
      </c>
      <c r="AK27" s="2" t="str">
        <f t="shared" si="13"/>
        <v>N.A.</v>
      </c>
      <c r="AL27" s="2">
        <f t="shared" si="13"/>
        <v>4189.9670542635649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>
        <f t="shared" si="13"/>
        <v>5099.468039468039</v>
      </c>
      <c r="AQ27" s="17" t="str">
        <f t="shared" si="13"/>
        <v>N.A.</v>
      </c>
      <c r="AR27" s="13">
        <f t="shared" si="13"/>
        <v>5099.468039468039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5871430</v>
      </c>
      <c r="C29" s="2">
        <v>47575589.999999993</v>
      </c>
      <c r="D29" s="2">
        <v>6606870</v>
      </c>
      <c r="E29" s="2">
        <v>447000</v>
      </c>
      <c r="F29" s="2"/>
      <c r="G29" s="2">
        <v>14461299.999999998</v>
      </c>
      <c r="H29" s="2"/>
      <c r="I29" s="2">
        <v>1400000.0000000002</v>
      </c>
      <c r="J29" s="2">
        <v>0</v>
      </c>
      <c r="K29" s="2"/>
      <c r="L29" s="1">
        <f t="shared" si="11"/>
        <v>12478300</v>
      </c>
      <c r="M29" s="12">
        <f t="shared" si="11"/>
        <v>63883889.999999993</v>
      </c>
      <c r="N29" s="13">
        <f>L29+M29</f>
        <v>76362190</v>
      </c>
      <c r="P29" s="3" t="s">
        <v>14</v>
      </c>
      <c r="Q29" s="2">
        <v>1687</v>
      </c>
      <c r="R29" s="2">
        <v>7340</v>
      </c>
      <c r="S29" s="2">
        <v>748</v>
      </c>
      <c r="T29" s="2">
        <v>149</v>
      </c>
      <c r="U29" s="2">
        <v>0</v>
      </c>
      <c r="V29" s="2">
        <v>1040</v>
      </c>
      <c r="W29" s="2">
        <v>0</v>
      </c>
      <c r="X29" s="2">
        <v>451</v>
      </c>
      <c r="Y29" s="2">
        <v>97</v>
      </c>
      <c r="Z29" s="2">
        <v>0</v>
      </c>
      <c r="AA29" s="1">
        <f t="shared" si="12"/>
        <v>2532</v>
      </c>
      <c r="AB29" s="12">
        <f t="shared" si="12"/>
        <v>8980</v>
      </c>
      <c r="AC29" s="13">
        <f>AA29+AB29</f>
        <v>11512</v>
      </c>
      <c r="AE29" s="3" t="s">
        <v>14</v>
      </c>
      <c r="AF29" s="2">
        <f t="shared" si="13"/>
        <v>3480.3971547125075</v>
      </c>
      <c r="AG29" s="2">
        <f t="shared" si="13"/>
        <v>6481.6880108991818</v>
      </c>
      <c r="AH29" s="2">
        <f t="shared" si="13"/>
        <v>8832.7139037433153</v>
      </c>
      <c r="AI29" s="2">
        <f t="shared" si="13"/>
        <v>3000</v>
      </c>
      <c r="AJ29" s="2" t="str">
        <f t="shared" si="13"/>
        <v>N.A.</v>
      </c>
      <c r="AK29" s="2">
        <f t="shared" si="13"/>
        <v>13905.096153846152</v>
      </c>
      <c r="AL29" s="2" t="str">
        <f t="shared" si="13"/>
        <v>N.A.</v>
      </c>
      <c r="AM29" s="2">
        <f t="shared" si="13"/>
        <v>3104.212860310422</v>
      </c>
      <c r="AN29" s="2">
        <f t="shared" si="13"/>
        <v>0</v>
      </c>
      <c r="AO29" s="2" t="str">
        <f t="shared" si="13"/>
        <v>N.A.</v>
      </c>
      <c r="AP29" s="16">
        <f t="shared" si="13"/>
        <v>4928.2385466034757</v>
      </c>
      <c r="AQ29" s="17">
        <f t="shared" si="13"/>
        <v>7114.0189309576826</v>
      </c>
      <c r="AR29" s="13">
        <f t="shared" si="13"/>
        <v>6633.2687630298815</v>
      </c>
    </row>
    <row r="30" spans="1:44" ht="15" customHeight="1" thickBot="1" x14ac:dyDescent="0.3">
      <c r="A30" s="3" t="s">
        <v>15</v>
      </c>
      <c r="B30" s="2"/>
      <c r="C30" s="2"/>
      <c r="D30" s="2">
        <v>242500</v>
      </c>
      <c r="E30" s="2"/>
      <c r="F30" s="2"/>
      <c r="G30" s="2"/>
      <c r="H30" s="2">
        <v>1339020</v>
      </c>
      <c r="I30" s="2"/>
      <c r="J30" s="2"/>
      <c r="K30" s="2"/>
      <c r="L30" s="1">
        <f t="shared" si="11"/>
        <v>1581520</v>
      </c>
      <c r="M30" s="12">
        <f t="shared" si="11"/>
        <v>0</v>
      </c>
      <c r="N30" s="13">
        <f>L30+M30</f>
        <v>1581520</v>
      </c>
      <c r="P30" s="3" t="s">
        <v>15</v>
      </c>
      <c r="Q30" s="2">
        <v>0</v>
      </c>
      <c r="R30" s="2">
        <v>0</v>
      </c>
      <c r="S30" s="2">
        <v>97</v>
      </c>
      <c r="T30" s="2">
        <v>0</v>
      </c>
      <c r="U30" s="2">
        <v>0</v>
      </c>
      <c r="V30" s="2">
        <v>0</v>
      </c>
      <c r="W30" s="2">
        <v>173</v>
      </c>
      <c r="X30" s="2">
        <v>0</v>
      </c>
      <c r="Y30" s="2">
        <v>0</v>
      </c>
      <c r="Z30" s="2">
        <v>0</v>
      </c>
      <c r="AA30" s="1">
        <f t="shared" si="12"/>
        <v>270</v>
      </c>
      <c r="AB30" s="12">
        <f t="shared" si="12"/>
        <v>0</v>
      </c>
      <c r="AC30" s="19">
        <f>AA30+AB30</f>
        <v>270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>
        <f t="shared" si="13"/>
        <v>2500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7740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>
        <f t="shared" si="13"/>
        <v>5857.4814814814818</v>
      </c>
      <c r="AQ30" s="17" t="str">
        <f t="shared" si="13"/>
        <v>N.A.</v>
      </c>
      <c r="AR30" s="13">
        <f t="shared" si="13"/>
        <v>5857.4814814814818</v>
      </c>
    </row>
    <row r="31" spans="1:44" ht="15" customHeight="1" thickBot="1" x14ac:dyDescent="0.3">
      <c r="A31" s="4" t="s">
        <v>16</v>
      </c>
      <c r="B31" s="2">
        <v>7646728</v>
      </c>
      <c r="C31" s="2">
        <v>47575589.999999993</v>
      </c>
      <c r="D31" s="2">
        <v>13545020</v>
      </c>
      <c r="E31" s="2">
        <v>447000</v>
      </c>
      <c r="F31" s="2">
        <v>6654679.9999999991</v>
      </c>
      <c r="G31" s="2">
        <v>14461299.999999998</v>
      </c>
      <c r="H31" s="2">
        <v>9987112</v>
      </c>
      <c r="I31" s="2">
        <v>1400000.0000000002</v>
      </c>
      <c r="J31" s="2">
        <v>0</v>
      </c>
      <c r="K31" s="2"/>
      <c r="L31" s="1">
        <f t="shared" ref="L31" si="14">B31+D31+F31+H31+J31</f>
        <v>37833540</v>
      </c>
      <c r="M31" s="12">
        <f t="shared" ref="M31" si="15">C31+E31+G31+I31+K31</f>
        <v>63883889.999999993</v>
      </c>
      <c r="N31" s="19">
        <f>L31+M31</f>
        <v>101717430</v>
      </c>
      <c r="P31" s="4" t="s">
        <v>16</v>
      </c>
      <c r="Q31" s="2">
        <v>2158</v>
      </c>
      <c r="R31" s="2">
        <v>7340</v>
      </c>
      <c r="S31" s="2">
        <v>2090</v>
      </c>
      <c r="T31" s="2">
        <v>149</v>
      </c>
      <c r="U31" s="2">
        <v>882</v>
      </c>
      <c r="V31" s="2">
        <v>1040</v>
      </c>
      <c r="W31" s="2">
        <v>2237</v>
      </c>
      <c r="X31" s="2">
        <v>451</v>
      </c>
      <c r="Y31" s="2">
        <v>97</v>
      </c>
      <c r="Z31" s="2">
        <v>0</v>
      </c>
      <c r="AA31" s="1">
        <f t="shared" ref="AA31" si="16">Q31+S31+U31+W31+Y31</f>
        <v>7464</v>
      </c>
      <c r="AB31" s="12">
        <f t="shared" ref="AB31" si="17">R31+T31+V31+X31+Z31</f>
        <v>8980</v>
      </c>
      <c r="AC31" s="13">
        <f>AA31+AB31</f>
        <v>16444</v>
      </c>
      <c r="AE31" s="4" t="s">
        <v>16</v>
      </c>
      <c r="AF31" s="2">
        <f t="shared" ref="AF31:AO31" si="18">IFERROR(B31/Q31, "N.A.")</f>
        <v>3543.4328081556996</v>
      </c>
      <c r="AG31" s="2">
        <f t="shared" si="18"/>
        <v>6481.6880108991818</v>
      </c>
      <c r="AH31" s="2">
        <f t="shared" si="18"/>
        <v>6480.8708133971295</v>
      </c>
      <c r="AI31" s="2">
        <f t="shared" si="18"/>
        <v>3000</v>
      </c>
      <c r="AJ31" s="2">
        <f t="shared" si="18"/>
        <v>7544.9886621315181</v>
      </c>
      <c r="AK31" s="2">
        <f t="shared" si="18"/>
        <v>13905.096153846152</v>
      </c>
      <c r="AL31" s="2">
        <f t="shared" si="18"/>
        <v>4464.5113991953513</v>
      </c>
      <c r="AM31" s="2">
        <f t="shared" si="18"/>
        <v>3104.212860310422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5068.8022508038584</v>
      </c>
      <c r="AQ31" s="17">
        <f t="shared" ref="AQ31" si="20">IFERROR(M31/AB31, "N.A.")</f>
        <v>7114.0189309576826</v>
      </c>
      <c r="AR31" s="13">
        <f t="shared" ref="AR31" si="21">IFERROR(N31/AC31, "N.A.")</f>
        <v>6185.6865726100705</v>
      </c>
    </row>
    <row r="32" spans="1:44" ht="15" customHeight="1" thickBot="1" x14ac:dyDescent="0.3">
      <c r="A32" s="5" t="s">
        <v>0</v>
      </c>
      <c r="B32" s="49">
        <f>B31+C31</f>
        <v>55222317.999999993</v>
      </c>
      <c r="C32" s="50"/>
      <c r="D32" s="49">
        <f>D31+E31</f>
        <v>13992020</v>
      </c>
      <c r="E32" s="50"/>
      <c r="F32" s="49">
        <f>F31+G31</f>
        <v>21115979.999999996</v>
      </c>
      <c r="G32" s="50"/>
      <c r="H32" s="49">
        <f>H31+I31</f>
        <v>11387112</v>
      </c>
      <c r="I32" s="50"/>
      <c r="J32" s="49">
        <f>J31+K31</f>
        <v>0</v>
      </c>
      <c r="K32" s="50"/>
      <c r="L32" s="49">
        <f>L31+M31</f>
        <v>101717430</v>
      </c>
      <c r="M32" s="51"/>
      <c r="N32" s="20">
        <f>B32+D32+F32+H32+J32</f>
        <v>101717430</v>
      </c>
      <c r="P32" s="5" t="s">
        <v>0</v>
      </c>
      <c r="Q32" s="49">
        <f>Q31+R31</f>
        <v>9498</v>
      </c>
      <c r="R32" s="50"/>
      <c r="S32" s="49">
        <f>S31+T31</f>
        <v>2239</v>
      </c>
      <c r="T32" s="50"/>
      <c r="U32" s="49">
        <f>U31+V31</f>
        <v>1922</v>
      </c>
      <c r="V32" s="50"/>
      <c r="W32" s="49">
        <f>W31+X31</f>
        <v>2688</v>
      </c>
      <c r="X32" s="50"/>
      <c r="Y32" s="49">
        <f>Y31+Z31</f>
        <v>97</v>
      </c>
      <c r="Z32" s="50"/>
      <c r="AA32" s="49">
        <f>AA31+AB31</f>
        <v>16444</v>
      </c>
      <c r="AB32" s="50"/>
      <c r="AC32" s="21">
        <f>Q32+S32+U32+W32+Y32</f>
        <v>16444</v>
      </c>
      <c r="AE32" s="5" t="s">
        <v>0</v>
      </c>
      <c r="AF32" s="29">
        <f>IFERROR(B32/Q32,"N.A.")</f>
        <v>5814.0995999157713</v>
      </c>
      <c r="AG32" s="30"/>
      <c r="AH32" s="29">
        <f>IFERROR(D32/S32,"N.A.")</f>
        <v>6249.2273336310855</v>
      </c>
      <c r="AI32" s="30"/>
      <c r="AJ32" s="29">
        <f>IFERROR(F32/U32,"N.A.")</f>
        <v>10986.462018730486</v>
      </c>
      <c r="AK32" s="30"/>
      <c r="AL32" s="29">
        <f>IFERROR(H32/W32,"N.A.")</f>
        <v>4236.2767857142853</v>
      </c>
      <c r="AM32" s="30"/>
      <c r="AN32" s="29">
        <f>IFERROR(J32/Y32,"N.A.")</f>
        <v>0</v>
      </c>
      <c r="AO32" s="30"/>
      <c r="AP32" s="29">
        <f>IFERROR(L32/AA32,"N.A.")</f>
        <v>6185.6865726100705</v>
      </c>
      <c r="AQ32" s="30"/>
      <c r="AR32" s="18">
        <f>IFERROR(N32/AC32, "N.A.")</f>
        <v>6185.6865726100705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>
        <v>567600</v>
      </c>
      <c r="C39" s="2"/>
      <c r="D39" s="2"/>
      <c r="E39" s="2"/>
      <c r="F39" s="2"/>
      <c r="G39" s="2"/>
      <c r="H39" s="2">
        <v>2113110</v>
      </c>
      <c r="I39" s="2"/>
      <c r="J39" s="2">
        <v>0</v>
      </c>
      <c r="K39" s="2"/>
      <c r="L39" s="1">
        <f t="shared" ref="L39:M42" si="22">B39+D39+F39+H39+J39</f>
        <v>2680710</v>
      </c>
      <c r="M39" s="12">
        <f t="shared" si="22"/>
        <v>0</v>
      </c>
      <c r="N39" s="13">
        <f>L39+M39</f>
        <v>2680710</v>
      </c>
      <c r="P39" s="3" t="s">
        <v>12</v>
      </c>
      <c r="Q39" s="2">
        <v>132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945</v>
      </c>
      <c r="X39" s="2">
        <v>0</v>
      </c>
      <c r="Y39" s="2">
        <v>845</v>
      </c>
      <c r="Z39" s="2">
        <v>0</v>
      </c>
      <c r="AA39" s="1">
        <f t="shared" ref="AA39:AB42" si="23">Q39+S39+U39+W39+Y39</f>
        <v>1922</v>
      </c>
      <c r="AB39" s="12">
        <f t="shared" si="23"/>
        <v>0</v>
      </c>
      <c r="AC39" s="13">
        <f>AA39+AB39</f>
        <v>1922</v>
      </c>
      <c r="AE39" s="3" t="s">
        <v>12</v>
      </c>
      <c r="AF39" s="2">
        <f t="shared" ref="AF39:AR42" si="24">IFERROR(B39/Q39, "N.A.")</f>
        <v>4300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2236.0952380952381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1394.7502601456815</v>
      </c>
      <c r="AQ39" s="17" t="str">
        <f t="shared" si="24"/>
        <v>N.A.</v>
      </c>
      <c r="AR39" s="13">
        <f t="shared" si="24"/>
        <v>1394.7502601456815</v>
      </c>
    </row>
    <row r="40" spans="1:44" ht="15" customHeight="1" thickBot="1" x14ac:dyDescent="0.3">
      <c r="A40" s="3" t="s">
        <v>13</v>
      </c>
      <c r="B40" s="2">
        <v>1998855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1998855</v>
      </c>
      <c r="M40" s="12">
        <f t="shared" si="22"/>
        <v>0</v>
      </c>
      <c r="N40" s="13">
        <f>L40+M40</f>
        <v>1998855</v>
      </c>
      <c r="P40" s="3" t="s">
        <v>13</v>
      </c>
      <c r="Q40" s="2">
        <v>728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728</v>
      </c>
      <c r="AB40" s="12">
        <f t="shared" si="23"/>
        <v>0</v>
      </c>
      <c r="AC40" s="13">
        <f>AA40+AB40</f>
        <v>728</v>
      </c>
      <c r="AE40" s="3" t="s">
        <v>13</v>
      </c>
      <c r="AF40" s="2">
        <f t="shared" si="24"/>
        <v>2745.6799450549452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2745.6799450549452</v>
      </c>
      <c r="AQ40" s="17" t="str">
        <f t="shared" si="24"/>
        <v>N.A.</v>
      </c>
      <c r="AR40" s="13">
        <f t="shared" si="24"/>
        <v>2745.6799450549452</v>
      </c>
    </row>
    <row r="41" spans="1:44" ht="15" customHeight="1" thickBot="1" x14ac:dyDescent="0.3">
      <c r="A41" s="3" t="s">
        <v>14</v>
      </c>
      <c r="B41" s="2">
        <v>4387425</v>
      </c>
      <c r="C41" s="2">
        <v>31972616</v>
      </c>
      <c r="D41" s="2">
        <v>894600</v>
      </c>
      <c r="E41" s="2"/>
      <c r="F41" s="2"/>
      <c r="G41" s="2">
        <v>0</v>
      </c>
      <c r="H41" s="2"/>
      <c r="I41" s="2">
        <v>1602100</v>
      </c>
      <c r="J41" s="2">
        <v>0</v>
      </c>
      <c r="K41" s="2"/>
      <c r="L41" s="1">
        <f t="shared" si="22"/>
        <v>5282025</v>
      </c>
      <c r="M41" s="12">
        <f t="shared" si="22"/>
        <v>33574716</v>
      </c>
      <c r="N41" s="13">
        <f>L41+M41</f>
        <v>38856741</v>
      </c>
      <c r="P41" s="3" t="s">
        <v>14</v>
      </c>
      <c r="Q41" s="2">
        <v>738</v>
      </c>
      <c r="R41" s="2">
        <v>6825</v>
      </c>
      <c r="S41" s="2">
        <v>263</v>
      </c>
      <c r="T41" s="2">
        <v>0</v>
      </c>
      <c r="U41" s="2">
        <v>0</v>
      </c>
      <c r="V41" s="2">
        <v>97</v>
      </c>
      <c r="W41" s="2">
        <v>0</v>
      </c>
      <c r="X41" s="2">
        <v>475</v>
      </c>
      <c r="Y41" s="2">
        <v>132</v>
      </c>
      <c r="Z41" s="2">
        <v>0</v>
      </c>
      <c r="AA41" s="1">
        <f t="shared" si="23"/>
        <v>1133</v>
      </c>
      <c r="AB41" s="12">
        <f t="shared" si="23"/>
        <v>7397</v>
      </c>
      <c r="AC41" s="13">
        <f>AA41+AB41</f>
        <v>8530</v>
      </c>
      <c r="AE41" s="3" t="s">
        <v>14</v>
      </c>
      <c r="AF41" s="2">
        <f t="shared" si="24"/>
        <v>5945.0203252032525</v>
      </c>
      <c r="AG41" s="2">
        <f t="shared" si="24"/>
        <v>4684.632380952381</v>
      </c>
      <c r="AH41" s="2">
        <f t="shared" si="24"/>
        <v>3401.5209125475285</v>
      </c>
      <c r="AI41" s="2" t="str">
        <f t="shared" si="24"/>
        <v>N.A.</v>
      </c>
      <c r="AJ41" s="2" t="str">
        <f t="shared" si="24"/>
        <v>N.A.</v>
      </c>
      <c r="AK41" s="2">
        <f t="shared" si="24"/>
        <v>0</v>
      </c>
      <c r="AL41" s="2" t="str">
        <f t="shared" si="24"/>
        <v>N.A.</v>
      </c>
      <c r="AM41" s="2">
        <f t="shared" si="24"/>
        <v>3372.8421052631579</v>
      </c>
      <c r="AN41" s="2">
        <f t="shared" si="24"/>
        <v>0</v>
      </c>
      <c r="AO41" s="2" t="str">
        <f t="shared" si="24"/>
        <v>N.A.</v>
      </c>
      <c r="AP41" s="16">
        <f t="shared" si="24"/>
        <v>4661.9814651368051</v>
      </c>
      <c r="AQ41" s="17">
        <f t="shared" si="24"/>
        <v>4538.9639042855215</v>
      </c>
      <c r="AR41" s="13">
        <f t="shared" si="24"/>
        <v>4555.3037514654161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6953880.0000000009</v>
      </c>
      <c r="C43" s="2">
        <v>31972616</v>
      </c>
      <c r="D43" s="2">
        <v>894600</v>
      </c>
      <c r="E43" s="2"/>
      <c r="F43" s="2"/>
      <c r="G43" s="2">
        <v>0</v>
      </c>
      <c r="H43" s="2">
        <v>2113110</v>
      </c>
      <c r="I43" s="2">
        <v>1602100</v>
      </c>
      <c r="J43" s="2">
        <v>0</v>
      </c>
      <c r="K43" s="2"/>
      <c r="L43" s="1">
        <f t="shared" ref="L43" si="25">B43+D43+F43+H43+J43</f>
        <v>9961590</v>
      </c>
      <c r="M43" s="12">
        <f t="shared" ref="M43" si="26">C43+E43+G43+I43+K43</f>
        <v>33574716</v>
      </c>
      <c r="N43" s="19">
        <f>L43+M43</f>
        <v>43536306</v>
      </c>
      <c r="P43" s="4" t="s">
        <v>16</v>
      </c>
      <c r="Q43" s="2">
        <v>1598</v>
      </c>
      <c r="R43" s="2">
        <v>6825</v>
      </c>
      <c r="S43" s="2">
        <v>263</v>
      </c>
      <c r="T43" s="2">
        <v>0</v>
      </c>
      <c r="U43" s="2">
        <v>0</v>
      </c>
      <c r="V43" s="2">
        <v>97</v>
      </c>
      <c r="W43" s="2">
        <v>945</v>
      </c>
      <c r="X43" s="2">
        <v>475</v>
      </c>
      <c r="Y43" s="2">
        <v>977</v>
      </c>
      <c r="Z43" s="2">
        <v>0</v>
      </c>
      <c r="AA43" s="1">
        <f t="shared" ref="AA43" si="27">Q43+S43+U43+W43+Y43</f>
        <v>3783</v>
      </c>
      <c r="AB43" s="12">
        <f t="shared" ref="AB43" si="28">R43+T43+V43+X43+Z43</f>
        <v>7397</v>
      </c>
      <c r="AC43" s="19">
        <f>AA43+AB43</f>
        <v>11180</v>
      </c>
      <c r="AE43" s="4" t="s">
        <v>16</v>
      </c>
      <c r="AF43" s="2">
        <f t="shared" ref="AF43:AO43" si="29">IFERROR(B43/Q43, "N.A.")</f>
        <v>4351.614518147685</v>
      </c>
      <c r="AG43" s="2">
        <f t="shared" si="29"/>
        <v>4684.632380952381</v>
      </c>
      <c r="AH43" s="2">
        <f t="shared" si="29"/>
        <v>3401.5209125475285</v>
      </c>
      <c r="AI43" s="2" t="str">
        <f t="shared" si="29"/>
        <v>N.A.</v>
      </c>
      <c r="AJ43" s="2" t="str">
        <f t="shared" si="29"/>
        <v>N.A.</v>
      </c>
      <c r="AK43" s="2">
        <f t="shared" si="29"/>
        <v>0</v>
      </c>
      <c r="AL43" s="2">
        <f t="shared" si="29"/>
        <v>2236.0952380952381</v>
      </c>
      <c r="AM43" s="2">
        <f t="shared" si="29"/>
        <v>3372.8421052631579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2633.2513877874703</v>
      </c>
      <c r="AQ43" s="17">
        <f t="shared" ref="AQ43" si="31">IFERROR(M43/AB43, "N.A.")</f>
        <v>4538.9639042855215</v>
      </c>
      <c r="AR43" s="13">
        <f t="shared" ref="AR43" si="32">IFERROR(N43/AC43, "N.A.")</f>
        <v>3894.1239713774598</v>
      </c>
    </row>
    <row r="44" spans="1:44" ht="15" customHeight="1" thickBot="1" x14ac:dyDescent="0.3">
      <c r="A44" s="5" t="s">
        <v>0</v>
      </c>
      <c r="B44" s="49">
        <f>B43+C43</f>
        <v>38926496</v>
      </c>
      <c r="C44" s="50"/>
      <c r="D44" s="49">
        <f>D43+E43</f>
        <v>894600</v>
      </c>
      <c r="E44" s="50"/>
      <c r="F44" s="49">
        <f>F43+G43</f>
        <v>0</v>
      </c>
      <c r="G44" s="50"/>
      <c r="H44" s="49">
        <f>H43+I43</f>
        <v>3715210</v>
      </c>
      <c r="I44" s="50"/>
      <c r="J44" s="49">
        <f>J43+K43</f>
        <v>0</v>
      </c>
      <c r="K44" s="50"/>
      <c r="L44" s="49">
        <f>L43+M43</f>
        <v>43536306</v>
      </c>
      <c r="M44" s="51"/>
      <c r="N44" s="20">
        <f>B44+D44+F44+H44+J44</f>
        <v>43536306</v>
      </c>
      <c r="P44" s="5" t="s">
        <v>0</v>
      </c>
      <c r="Q44" s="49">
        <f>Q43+R43</f>
        <v>8423</v>
      </c>
      <c r="R44" s="50"/>
      <c r="S44" s="49">
        <f>S43+T43</f>
        <v>263</v>
      </c>
      <c r="T44" s="50"/>
      <c r="U44" s="49">
        <f>U43+V43</f>
        <v>97</v>
      </c>
      <c r="V44" s="50"/>
      <c r="W44" s="49">
        <f>W43+X43</f>
        <v>1420</v>
      </c>
      <c r="X44" s="50"/>
      <c r="Y44" s="49">
        <f>Y43+Z43</f>
        <v>977</v>
      </c>
      <c r="Z44" s="50"/>
      <c r="AA44" s="49">
        <f>AA43+AB43</f>
        <v>11180</v>
      </c>
      <c r="AB44" s="51"/>
      <c r="AC44" s="20">
        <f>Q44+S44+U44+W44+Y44</f>
        <v>11180</v>
      </c>
      <c r="AE44" s="5" t="s">
        <v>0</v>
      </c>
      <c r="AF44" s="29">
        <f>IFERROR(B44/Q44,"N.A.")</f>
        <v>4621.4526890656534</v>
      </c>
      <c r="AG44" s="30"/>
      <c r="AH44" s="29">
        <f>IFERROR(D44/S44,"N.A.")</f>
        <v>3401.5209125475285</v>
      </c>
      <c r="AI44" s="30"/>
      <c r="AJ44" s="29">
        <f>IFERROR(F44/U44,"N.A.")</f>
        <v>0</v>
      </c>
      <c r="AK44" s="30"/>
      <c r="AL44" s="29">
        <f>IFERROR(H44/W44,"N.A.")</f>
        <v>2616.3450704225352</v>
      </c>
      <c r="AM44" s="30"/>
      <c r="AN44" s="29">
        <f>IFERROR(J44/Y44,"N.A.")</f>
        <v>0</v>
      </c>
      <c r="AO44" s="30"/>
      <c r="AP44" s="29">
        <f>IFERROR(L44/AA44,"N.A.")</f>
        <v>3894.1239713774598</v>
      </c>
      <c r="AQ44" s="30"/>
      <c r="AR44" s="18">
        <f>IFERROR(N44/AC44, "N.A.")</f>
        <v>3894.1239713774598</v>
      </c>
    </row>
  </sheetData>
  <mergeCells count="144">
    <mergeCell ref="L20:M20"/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Q20:R20"/>
    <mergeCell ref="S20:T20"/>
    <mergeCell ref="U20:V20"/>
    <mergeCell ref="W20:X20"/>
    <mergeCell ref="Y20:Z20"/>
    <mergeCell ref="Q32:R32"/>
    <mergeCell ref="S32:T32"/>
    <mergeCell ref="U32:V32"/>
    <mergeCell ref="W32:X32"/>
    <mergeCell ref="Y32:Z32"/>
    <mergeCell ref="P23:P26"/>
    <mergeCell ref="Q23:AB23"/>
    <mergeCell ref="AC23:AC26"/>
    <mergeCell ref="Q24:T24"/>
    <mergeCell ref="U24:V25"/>
    <mergeCell ref="A11:A14"/>
    <mergeCell ref="B13:C13"/>
    <mergeCell ref="D13:E13"/>
    <mergeCell ref="B12:E12"/>
    <mergeCell ref="F12:G13"/>
    <mergeCell ref="H12:I13"/>
    <mergeCell ref="J12:K13"/>
    <mergeCell ref="B11:M11"/>
    <mergeCell ref="N11:N14"/>
    <mergeCell ref="L12:M13"/>
    <mergeCell ref="B20:C20"/>
    <mergeCell ref="D20:E20"/>
    <mergeCell ref="F20:G20"/>
    <mergeCell ref="H20:I20"/>
    <mergeCell ref="J20:K20"/>
    <mergeCell ref="B32:C32"/>
    <mergeCell ref="D32:E32"/>
    <mergeCell ref="F32:G32"/>
    <mergeCell ref="H32:I32"/>
    <mergeCell ref="J32:K32"/>
    <mergeCell ref="A23:A26"/>
    <mergeCell ref="B23:M23"/>
    <mergeCell ref="N23:N26"/>
    <mergeCell ref="B24:E24"/>
    <mergeCell ref="F24:G25"/>
    <mergeCell ref="H24:I25"/>
    <mergeCell ref="J24:K25"/>
    <mergeCell ref="L24:M25"/>
    <mergeCell ref="B25:C25"/>
    <mergeCell ref="D25:E25"/>
    <mergeCell ref="B44:C44"/>
    <mergeCell ref="D44:E44"/>
    <mergeCell ref="F44:G44"/>
    <mergeCell ref="H44:I44"/>
    <mergeCell ref="J44:K44"/>
    <mergeCell ref="A35:A38"/>
    <mergeCell ref="B35:M35"/>
    <mergeCell ref="N35:N38"/>
    <mergeCell ref="B36:E36"/>
    <mergeCell ref="F36:G37"/>
    <mergeCell ref="H36:I37"/>
    <mergeCell ref="J36:K37"/>
    <mergeCell ref="L36:M37"/>
    <mergeCell ref="B37:C37"/>
    <mergeCell ref="D37:E37"/>
    <mergeCell ref="P11:P14"/>
    <mergeCell ref="Q11:AB11"/>
    <mergeCell ref="AC11:AC14"/>
    <mergeCell ref="Q12:T12"/>
    <mergeCell ref="U12:V13"/>
    <mergeCell ref="W12:X13"/>
    <mergeCell ref="Y12:Z13"/>
    <mergeCell ref="AA12:AB13"/>
    <mergeCell ref="Q13:R13"/>
    <mergeCell ref="S13:T13"/>
    <mergeCell ref="W24:X25"/>
    <mergeCell ref="Y24:Z25"/>
    <mergeCell ref="AA24:AB25"/>
    <mergeCell ref="Q25:R25"/>
    <mergeCell ref="S25:T25"/>
    <mergeCell ref="Q44:R44"/>
    <mergeCell ref="S44:T44"/>
    <mergeCell ref="U44:V44"/>
    <mergeCell ref="W44:X44"/>
    <mergeCell ref="Y44:Z44"/>
    <mergeCell ref="P35:P38"/>
    <mergeCell ref="Q35:AB35"/>
    <mergeCell ref="AC35:AC38"/>
    <mergeCell ref="Q36:T36"/>
    <mergeCell ref="U36:V37"/>
    <mergeCell ref="W36:X37"/>
    <mergeCell ref="Y36:Z37"/>
    <mergeCell ref="AA36:AB37"/>
    <mergeCell ref="Q37:R37"/>
    <mergeCell ref="S37:T37"/>
    <mergeCell ref="AF20:AG20"/>
    <mergeCell ref="AH20:AI20"/>
    <mergeCell ref="AJ20:AK20"/>
    <mergeCell ref="AL20:AM20"/>
    <mergeCell ref="AN20:AO20"/>
    <mergeCell ref="AE11:AE14"/>
    <mergeCell ref="AF11:AQ11"/>
    <mergeCell ref="AR11:AR14"/>
    <mergeCell ref="AF12:AI12"/>
    <mergeCell ref="AJ12:AK13"/>
    <mergeCell ref="AL12:AM13"/>
    <mergeCell ref="AN12:AO13"/>
    <mergeCell ref="AP12:AQ13"/>
    <mergeCell ref="AF13:AG13"/>
    <mergeCell ref="AH13:AI13"/>
    <mergeCell ref="AF32:AG32"/>
    <mergeCell ref="AH32:AI32"/>
    <mergeCell ref="AJ32:AK32"/>
    <mergeCell ref="AL32:AM32"/>
    <mergeCell ref="AN32:AO32"/>
    <mergeCell ref="AE23:AE26"/>
    <mergeCell ref="AF23:AQ23"/>
    <mergeCell ref="AR23:AR26"/>
    <mergeCell ref="AF24:AI24"/>
    <mergeCell ref="AJ24:AK25"/>
    <mergeCell ref="AL24:AM25"/>
    <mergeCell ref="AN24:AO25"/>
    <mergeCell ref="AP24:AQ25"/>
    <mergeCell ref="AF25:AG25"/>
    <mergeCell ref="AH25:AI25"/>
    <mergeCell ref="AF44:AG44"/>
    <mergeCell ref="AH44:AI44"/>
    <mergeCell ref="AJ44:AK44"/>
    <mergeCell ref="AL44:AM44"/>
    <mergeCell ref="AN44:AO44"/>
    <mergeCell ref="AE35:AE38"/>
    <mergeCell ref="AF35:AQ35"/>
    <mergeCell ref="AR35:AR38"/>
    <mergeCell ref="AF36:AI36"/>
    <mergeCell ref="AJ36:AK37"/>
    <mergeCell ref="AL36:AM37"/>
    <mergeCell ref="AN36:AO37"/>
    <mergeCell ref="AP36:AQ37"/>
    <mergeCell ref="AF37:AG37"/>
    <mergeCell ref="AH37:AI3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6" t="str">
        <f t="shared" si="2"/>
        <v>N.A.</v>
      </c>
      <c r="AQ15" s="17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 t="str">
        <f t="shared" si="2"/>
        <v>N.A.</v>
      </c>
      <c r="AQ17" s="17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9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 t="str">
        <f t="shared" si="2"/>
        <v>N.A.</v>
      </c>
      <c r="AQ18" s="17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6" t="str">
        <f t="shared" ref="AP19" si="8">IFERROR(L19/AA19, "N.A.")</f>
        <v>N.A.</v>
      </c>
      <c r="AQ19" s="17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9">
        <f>B19+C19</f>
        <v>0</v>
      </c>
      <c r="C20" s="50"/>
      <c r="D20" s="49">
        <f>D19+E19</f>
        <v>0</v>
      </c>
      <c r="E20" s="50"/>
      <c r="F20" s="49">
        <f>F19+G19</f>
        <v>0</v>
      </c>
      <c r="G20" s="50"/>
      <c r="H20" s="49">
        <f>H19+I19</f>
        <v>0</v>
      </c>
      <c r="I20" s="50"/>
      <c r="J20" s="49">
        <f>J19+K19</f>
        <v>0</v>
      </c>
      <c r="K20" s="50"/>
      <c r="L20" s="49">
        <f>L19+M19</f>
        <v>0</v>
      </c>
      <c r="M20" s="51"/>
      <c r="N20" s="20">
        <f>B20+D20+F20+H20+J20</f>
        <v>0</v>
      </c>
      <c r="P20" s="5" t="s">
        <v>0</v>
      </c>
      <c r="Q20" s="49">
        <f>Q19+R19</f>
        <v>0</v>
      </c>
      <c r="R20" s="50"/>
      <c r="S20" s="49">
        <f>S19+T19</f>
        <v>0</v>
      </c>
      <c r="T20" s="50"/>
      <c r="U20" s="49">
        <f>U19+V19</f>
        <v>0</v>
      </c>
      <c r="V20" s="50"/>
      <c r="W20" s="49">
        <f>W19+X19</f>
        <v>0</v>
      </c>
      <c r="X20" s="50"/>
      <c r="Y20" s="49">
        <f>Y19+Z19</f>
        <v>0</v>
      </c>
      <c r="Z20" s="50"/>
      <c r="AA20" s="49">
        <f>AA19+AB19</f>
        <v>0</v>
      </c>
      <c r="AB20" s="50"/>
      <c r="AC20" s="21">
        <f>Q20+S20+U20+W20+Y20</f>
        <v>0</v>
      </c>
      <c r="AE20" s="5" t="s">
        <v>0</v>
      </c>
      <c r="AF20" s="29" t="str">
        <f>IFERROR(B20/Q20,"N.A.")</f>
        <v>N.A.</v>
      </c>
      <c r="AG20" s="30"/>
      <c r="AH20" s="29" t="str">
        <f>IFERROR(D20/S20,"N.A.")</f>
        <v>N.A.</v>
      </c>
      <c r="AI20" s="30"/>
      <c r="AJ20" s="29" t="str">
        <f>IFERROR(F20/U20,"N.A.")</f>
        <v>N.A.</v>
      </c>
      <c r="AK20" s="30"/>
      <c r="AL20" s="29" t="str">
        <f>IFERROR(H20/W20,"N.A.")</f>
        <v>N.A.</v>
      </c>
      <c r="AM20" s="30"/>
      <c r="AN20" s="29" t="str">
        <f>IFERROR(J20/Y20,"N.A.")</f>
        <v>N.A.</v>
      </c>
      <c r="AO20" s="30"/>
      <c r="AP20" s="29" t="str">
        <f>IFERROR(L20/AA20,"N.A.")</f>
        <v>N.A.</v>
      </c>
      <c r="AQ20" s="3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 t="str">
        <f t="shared" si="13"/>
        <v>N.A.</v>
      </c>
      <c r="AQ27" s="17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 t="str">
        <f t="shared" si="13"/>
        <v>N.A.</v>
      </c>
      <c r="AQ29" s="17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9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 t="str">
        <f t="shared" si="13"/>
        <v>N.A.</v>
      </c>
      <c r="AQ30" s="17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 t="str">
        <f t="shared" ref="AP31" si="19">IFERROR(L31/AA31, "N.A.")</f>
        <v>N.A.</v>
      </c>
      <c r="AQ31" s="17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9">
        <f>B31+C31</f>
        <v>0</v>
      </c>
      <c r="C32" s="50"/>
      <c r="D32" s="49">
        <f>D31+E31</f>
        <v>0</v>
      </c>
      <c r="E32" s="50"/>
      <c r="F32" s="49">
        <f>F31+G31</f>
        <v>0</v>
      </c>
      <c r="G32" s="50"/>
      <c r="H32" s="49">
        <f>H31+I31</f>
        <v>0</v>
      </c>
      <c r="I32" s="50"/>
      <c r="J32" s="49">
        <f>J31+K31</f>
        <v>0</v>
      </c>
      <c r="K32" s="50"/>
      <c r="L32" s="49">
        <f>L31+M31</f>
        <v>0</v>
      </c>
      <c r="M32" s="51"/>
      <c r="N32" s="20">
        <f>B32+D32+F32+H32+J32</f>
        <v>0</v>
      </c>
      <c r="P32" s="5" t="s">
        <v>0</v>
      </c>
      <c r="Q32" s="49">
        <f>Q31+R31</f>
        <v>0</v>
      </c>
      <c r="R32" s="50"/>
      <c r="S32" s="49">
        <f>S31+T31</f>
        <v>0</v>
      </c>
      <c r="T32" s="50"/>
      <c r="U32" s="49">
        <f>U31+V31</f>
        <v>0</v>
      </c>
      <c r="V32" s="50"/>
      <c r="W32" s="49">
        <f>W31+X31</f>
        <v>0</v>
      </c>
      <c r="X32" s="50"/>
      <c r="Y32" s="49">
        <f>Y31+Z31</f>
        <v>0</v>
      </c>
      <c r="Z32" s="50"/>
      <c r="AA32" s="49">
        <f>AA31+AB31</f>
        <v>0</v>
      </c>
      <c r="AB32" s="50"/>
      <c r="AC32" s="21">
        <f>Q32+S32+U32+W32+Y32</f>
        <v>0</v>
      </c>
      <c r="AE32" s="5" t="s">
        <v>0</v>
      </c>
      <c r="AF32" s="29" t="str">
        <f>IFERROR(B32/Q32,"N.A.")</f>
        <v>N.A.</v>
      </c>
      <c r="AG32" s="30"/>
      <c r="AH32" s="29" t="str">
        <f>IFERROR(D32/S32,"N.A.")</f>
        <v>N.A.</v>
      </c>
      <c r="AI32" s="30"/>
      <c r="AJ32" s="29" t="str">
        <f>IFERROR(F32/U32,"N.A.")</f>
        <v>N.A.</v>
      </c>
      <c r="AK32" s="30"/>
      <c r="AL32" s="29" t="str">
        <f>IFERROR(H32/W32,"N.A.")</f>
        <v>N.A.</v>
      </c>
      <c r="AM32" s="30"/>
      <c r="AN32" s="29" t="str">
        <f>IFERROR(J32/Y32,"N.A.")</f>
        <v>N.A.</v>
      </c>
      <c r="AO32" s="30"/>
      <c r="AP32" s="29" t="str">
        <f>IFERROR(L32/AA32,"N.A.")</f>
        <v>N.A.</v>
      </c>
      <c r="AQ32" s="3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 t="str">
        <f t="shared" si="24"/>
        <v>N.A.</v>
      </c>
      <c r="AQ39" s="17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 t="str">
        <f t="shared" si="24"/>
        <v>N.A.</v>
      </c>
      <c r="AQ41" s="17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9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6" t="str">
        <f t="shared" ref="AP43" si="30">IFERROR(L43/AA43, "N.A.")</f>
        <v>N.A.</v>
      </c>
      <c r="AQ43" s="17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9">
        <f>B43+C43</f>
        <v>0</v>
      </c>
      <c r="C44" s="50"/>
      <c r="D44" s="49">
        <f>D43+E43</f>
        <v>0</v>
      </c>
      <c r="E44" s="50"/>
      <c r="F44" s="49">
        <f>F43+G43</f>
        <v>0</v>
      </c>
      <c r="G44" s="50"/>
      <c r="H44" s="49">
        <f>H43+I43</f>
        <v>0</v>
      </c>
      <c r="I44" s="50"/>
      <c r="J44" s="49">
        <f>J43+K43</f>
        <v>0</v>
      </c>
      <c r="K44" s="50"/>
      <c r="L44" s="49">
        <f>L43+M43</f>
        <v>0</v>
      </c>
      <c r="M44" s="51"/>
      <c r="N44" s="20">
        <f>B44+D44+F44+H44+J44</f>
        <v>0</v>
      </c>
      <c r="P44" s="5" t="s">
        <v>0</v>
      </c>
      <c r="Q44" s="49">
        <f>Q43+R43</f>
        <v>0</v>
      </c>
      <c r="R44" s="50"/>
      <c r="S44" s="49">
        <f>S43+T43</f>
        <v>0</v>
      </c>
      <c r="T44" s="50"/>
      <c r="U44" s="49">
        <f>U43+V43</f>
        <v>0</v>
      </c>
      <c r="V44" s="50"/>
      <c r="W44" s="49">
        <f>W43+X43</f>
        <v>0</v>
      </c>
      <c r="X44" s="50"/>
      <c r="Y44" s="49">
        <f>Y43+Z43</f>
        <v>0</v>
      </c>
      <c r="Z44" s="50"/>
      <c r="AA44" s="49">
        <f>AA43+AB43</f>
        <v>0</v>
      </c>
      <c r="AB44" s="51"/>
      <c r="AC44" s="20">
        <f>Q44+S44+U44+W44+Y44</f>
        <v>0</v>
      </c>
      <c r="AE44" s="5" t="s">
        <v>0</v>
      </c>
      <c r="AF44" s="29" t="str">
        <f>IFERROR(B44/Q44,"N.A.")</f>
        <v>N.A.</v>
      </c>
      <c r="AG44" s="30"/>
      <c r="AH44" s="29" t="str">
        <f>IFERROR(D44/S44,"N.A.")</f>
        <v>N.A.</v>
      </c>
      <c r="AI44" s="30"/>
      <c r="AJ44" s="29" t="str">
        <f>IFERROR(F44/U44,"N.A.")</f>
        <v>N.A.</v>
      </c>
      <c r="AK44" s="30"/>
      <c r="AL44" s="29" t="str">
        <f>IFERROR(H44/W44,"N.A.")</f>
        <v>N.A.</v>
      </c>
      <c r="AM44" s="30"/>
      <c r="AN44" s="29" t="str">
        <f>IFERROR(J44/Y44,"N.A.")</f>
        <v>N.A.</v>
      </c>
      <c r="AO44" s="30"/>
      <c r="AP44" s="29" t="str">
        <f>IFERROR(L44/AA44,"N.A.")</f>
        <v>N.A.</v>
      </c>
      <c r="AQ44" s="30"/>
      <c r="AR44" s="18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A18" si="1">Q15+S15+U15+W15+Y15</f>
        <v>0</v>
      </c>
      <c r="AB15" s="12">
        <f t="shared" ref="AB15:AB18" si="2">R15+T15+V15+X15+Z15</f>
        <v>0</v>
      </c>
      <c r="AC15" s="13">
        <f>AA15+AB15</f>
        <v>0</v>
      </c>
      <c r="AE15" s="3" t="s">
        <v>12</v>
      </c>
      <c r="AF15" s="2" t="str">
        <f t="shared" ref="AF15:AR18" si="3">IFERROR(B15/Q15, "N.A.")</f>
        <v>N.A.</v>
      </c>
      <c r="AG15" s="2" t="str">
        <f t="shared" si="3"/>
        <v>N.A.</v>
      </c>
      <c r="AH15" s="2" t="str">
        <f t="shared" si="3"/>
        <v>N.A.</v>
      </c>
      <c r="AI15" s="2" t="str">
        <f t="shared" si="3"/>
        <v>N.A.</v>
      </c>
      <c r="AJ15" s="2" t="str">
        <f t="shared" si="3"/>
        <v>N.A.</v>
      </c>
      <c r="AK15" s="2" t="str">
        <f t="shared" si="3"/>
        <v>N.A.</v>
      </c>
      <c r="AL15" s="2" t="str">
        <f t="shared" si="3"/>
        <v>N.A.</v>
      </c>
      <c r="AM15" s="2" t="str">
        <f t="shared" si="3"/>
        <v>N.A.</v>
      </c>
      <c r="AN15" s="2" t="str">
        <f t="shared" si="3"/>
        <v>N.A.</v>
      </c>
      <c r="AO15" s="2" t="str">
        <f t="shared" si="3"/>
        <v>N.A.</v>
      </c>
      <c r="AP15" s="16" t="str">
        <f t="shared" si="3"/>
        <v>N.A.</v>
      </c>
      <c r="AQ15" s="17" t="str">
        <f t="shared" si="3"/>
        <v>N.A.</v>
      </c>
      <c r="AR15" s="13" t="str">
        <f t="shared" si="3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2"/>
        <v>0</v>
      </c>
      <c r="AC16" s="13">
        <f>AA16+AB16</f>
        <v>0</v>
      </c>
      <c r="AE16" s="3" t="s">
        <v>13</v>
      </c>
      <c r="AF16" s="2" t="str">
        <f t="shared" si="3"/>
        <v>N.A.</v>
      </c>
      <c r="AG16" s="2" t="str">
        <f t="shared" si="3"/>
        <v>N.A.</v>
      </c>
      <c r="AH16" s="2" t="str">
        <f t="shared" si="3"/>
        <v>N.A.</v>
      </c>
      <c r="AI16" s="2" t="str">
        <f t="shared" si="3"/>
        <v>N.A.</v>
      </c>
      <c r="AJ16" s="2" t="str">
        <f t="shared" si="3"/>
        <v>N.A.</v>
      </c>
      <c r="AK16" s="2" t="str">
        <f t="shared" si="3"/>
        <v>N.A.</v>
      </c>
      <c r="AL16" s="2" t="str">
        <f t="shared" si="3"/>
        <v>N.A.</v>
      </c>
      <c r="AM16" s="2" t="str">
        <f t="shared" si="3"/>
        <v>N.A.</v>
      </c>
      <c r="AN16" s="2" t="str">
        <f t="shared" si="3"/>
        <v>N.A.</v>
      </c>
      <c r="AO16" s="2" t="str">
        <f t="shared" si="3"/>
        <v>N.A.</v>
      </c>
      <c r="AP16" s="16" t="str">
        <f t="shared" si="3"/>
        <v>N.A.</v>
      </c>
      <c r="AQ16" s="17" t="str">
        <f t="shared" si="3"/>
        <v>N.A.</v>
      </c>
      <c r="AR16" s="13" t="str">
        <f t="shared" si="3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2"/>
        <v>0</v>
      </c>
      <c r="AC17" s="13">
        <f>AA17+AB17</f>
        <v>0</v>
      </c>
      <c r="AE17" s="3" t="s">
        <v>14</v>
      </c>
      <c r="AF17" s="2" t="str">
        <f t="shared" si="3"/>
        <v>N.A.</v>
      </c>
      <c r="AG17" s="2" t="str">
        <f t="shared" si="3"/>
        <v>N.A.</v>
      </c>
      <c r="AH17" s="2" t="str">
        <f t="shared" si="3"/>
        <v>N.A.</v>
      </c>
      <c r="AI17" s="2" t="str">
        <f t="shared" si="3"/>
        <v>N.A.</v>
      </c>
      <c r="AJ17" s="2" t="str">
        <f t="shared" si="3"/>
        <v>N.A.</v>
      </c>
      <c r="AK17" s="2" t="str">
        <f t="shared" si="3"/>
        <v>N.A.</v>
      </c>
      <c r="AL17" s="2" t="str">
        <f t="shared" si="3"/>
        <v>N.A.</v>
      </c>
      <c r="AM17" s="2" t="str">
        <f t="shared" si="3"/>
        <v>N.A.</v>
      </c>
      <c r="AN17" s="2" t="str">
        <f t="shared" si="3"/>
        <v>N.A.</v>
      </c>
      <c r="AO17" s="2" t="str">
        <f t="shared" si="3"/>
        <v>N.A.</v>
      </c>
      <c r="AP17" s="16" t="str">
        <f t="shared" si="3"/>
        <v>N.A.</v>
      </c>
      <c r="AQ17" s="17" t="str">
        <f t="shared" si="3"/>
        <v>N.A.</v>
      </c>
      <c r="AR17" s="13" t="str">
        <f t="shared" si="3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2"/>
        <v>0</v>
      </c>
      <c r="AC18" s="19">
        <f>AA18+AB18</f>
        <v>0</v>
      </c>
      <c r="AE18" s="3" t="s">
        <v>15</v>
      </c>
      <c r="AF18" s="2" t="str">
        <f t="shared" si="3"/>
        <v>N.A.</v>
      </c>
      <c r="AG18" s="2" t="str">
        <f t="shared" si="3"/>
        <v>N.A.</v>
      </c>
      <c r="AH18" s="2" t="str">
        <f t="shared" si="3"/>
        <v>N.A.</v>
      </c>
      <c r="AI18" s="2" t="str">
        <f t="shared" si="3"/>
        <v>N.A.</v>
      </c>
      <c r="AJ18" s="2" t="str">
        <f t="shared" si="3"/>
        <v>N.A.</v>
      </c>
      <c r="AK18" s="2" t="str">
        <f t="shared" si="3"/>
        <v>N.A.</v>
      </c>
      <c r="AL18" s="2" t="str">
        <f t="shared" si="3"/>
        <v>N.A.</v>
      </c>
      <c r="AM18" s="2" t="str">
        <f t="shared" si="3"/>
        <v>N.A.</v>
      </c>
      <c r="AN18" s="2" t="str">
        <f t="shared" si="3"/>
        <v>N.A.</v>
      </c>
      <c r="AO18" s="2" t="str">
        <f t="shared" si="3"/>
        <v>N.A.</v>
      </c>
      <c r="AP18" s="16" t="str">
        <f t="shared" si="3"/>
        <v>N.A.</v>
      </c>
      <c r="AQ18" s="17" t="str">
        <f t="shared" si="3"/>
        <v>N.A.</v>
      </c>
      <c r="AR18" s="13" t="str">
        <f t="shared" si="3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4">B19+D19+F19+H19+J19</f>
        <v>0</v>
      </c>
      <c r="M19" s="12">
        <f t="shared" ref="M19" si="5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6">Q19+S19+U19+W19+Y19</f>
        <v>0</v>
      </c>
      <c r="AB19" s="12">
        <f t="shared" ref="AB19" si="7">R19+T19+V19+X19+Z19</f>
        <v>0</v>
      </c>
      <c r="AC19" s="13">
        <f>AA19+AB19</f>
        <v>0</v>
      </c>
      <c r="AE19" s="4" t="s">
        <v>16</v>
      </c>
      <c r="AF19" s="2" t="str">
        <f t="shared" ref="AF19:AO19" si="8">IFERROR(B19/Q19, "N.A.")</f>
        <v>N.A.</v>
      </c>
      <c r="AG19" s="2" t="str">
        <f t="shared" si="8"/>
        <v>N.A.</v>
      </c>
      <c r="AH19" s="2" t="str">
        <f t="shared" si="8"/>
        <v>N.A.</v>
      </c>
      <c r="AI19" s="2" t="str">
        <f t="shared" si="8"/>
        <v>N.A.</v>
      </c>
      <c r="AJ19" s="2" t="str">
        <f t="shared" si="8"/>
        <v>N.A.</v>
      </c>
      <c r="AK19" s="2" t="str">
        <f t="shared" si="8"/>
        <v>N.A.</v>
      </c>
      <c r="AL19" s="2" t="str">
        <f t="shared" si="8"/>
        <v>N.A.</v>
      </c>
      <c r="AM19" s="2" t="str">
        <f t="shared" si="8"/>
        <v>N.A.</v>
      </c>
      <c r="AN19" s="2" t="str">
        <f t="shared" si="8"/>
        <v>N.A.</v>
      </c>
      <c r="AO19" s="2" t="str">
        <f t="shared" si="8"/>
        <v>N.A.</v>
      </c>
      <c r="AP19" s="16" t="str">
        <f t="shared" ref="AP19" si="9">IFERROR(L19/AA19, "N.A.")</f>
        <v>N.A.</v>
      </c>
      <c r="AQ19" s="17" t="str">
        <f t="shared" ref="AQ19" si="10">IFERROR(M19/AB19, "N.A.")</f>
        <v>N.A.</v>
      </c>
      <c r="AR19" s="13" t="str">
        <f t="shared" ref="AR19" si="11">IFERROR(N19/AC19, "N.A.")</f>
        <v>N.A.</v>
      </c>
    </row>
    <row r="20" spans="1:44" ht="15" customHeight="1" thickBot="1" x14ac:dyDescent="0.3">
      <c r="A20" s="5" t="s">
        <v>0</v>
      </c>
      <c r="B20" s="49">
        <f>B19+C19</f>
        <v>0</v>
      </c>
      <c r="C20" s="50"/>
      <c r="D20" s="49">
        <f>D19+E19</f>
        <v>0</v>
      </c>
      <c r="E20" s="50"/>
      <c r="F20" s="49">
        <f>F19+G19</f>
        <v>0</v>
      </c>
      <c r="G20" s="50"/>
      <c r="H20" s="49">
        <f>H19+I19</f>
        <v>0</v>
      </c>
      <c r="I20" s="50"/>
      <c r="J20" s="49">
        <f>J19+K19</f>
        <v>0</v>
      </c>
      <c r="K20" s="50"/>
      <c r="L20" s="49">
        <f>L19+M19</f>
        <v>0</v>
      </c>
      <c r="M20" s="51"/>
      <c r="N20" s="20">
        <f>B20+D20+F20+H20+J20</f>
        <v>0</v>
      </c>
      <c r="P20" s="5" t="s">
        <v>0</v>
      </c>
      <c r="Q20" s="49">
        <f>Q19+R19</f>
        <v>0</v>
      </c>
      <c r="R20" s="50"/>
      <c r="S20" s="49">
        <f>S19+T19</f>
        <v>0</v>
      </c>
      <c r="T20" s="50"/>
      <c r="U20" s="49">
        <f>U19+V19</f>
        <v>0</v>
      </c>
      <c r="V20" s="50"/>
      <c r="W20" s="49">
        <f>W19+X19</f>
        <v>0</v>
      </c>
      <c r="X20" s="50"/>
      <c r="Y20" s="49">
        <f>Y19+Z19</f>
        <v>0</v>
      </c>
      <c r="Z20" s="50"/>
      <c r="AA20" s="49">
        <f>AA19+AB19</f>
        <v>0</v>
      </c>
      <c r="AB20" s="50"/>
      <c r="AC20" s="21">
        <f>Q20+S20+U20+W20+Y20</f>
        <v>0</v>
      </c>
      <c r="AE20" s="5" t="s">
        <v>0</v>
      </c>
      <c r="AF20" s="29" t="str">
        <f>IFERROR(B20/Q20,"N.A.")</f>
        <v>N.A.</v>
      </c>
      <c r="AG20" s="30"/>
      <c r="AH20" s="29" t="str">
        <f>IFERROR(D20/S20,"N.A.")</f>
        <v>N.A.</v>
      </c>
      <c r="AI20" s="30"/>
      <c r="AJ20" s="29" t="str">
        <f>IFERROR(F20/U20,"N.A.")</f>
        <v>N.A.</v>
      </c>
      <c r="AK20" s="30"/>
      <c r="AL20" s="29" t="str">
        <f>IFERROR(H20/W20,"N.A.")</f>
        <v>N.A.</v>
      </c>
      <c r="AM20" s="30"/>
      <c r="AN20" s="29" t="str">
        <f>IFERROR(J20/Y20,"N.A.")</f>
        <v>N.A.</v>
      </c>
      <c r="AO20" s="30"/>
      <c r="AP20" s="29" t="str">
        <f>IFERROR(L20/AA20,"N.A.")</f>
        <v>N.A.</v>
      </c>
      <c r="AQ20" s="3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2">B27+D27+F27+H27+J27</f>
        <v>0</v>
      </c>
      <c r="M27" s="12">
        <f t="shared" si="12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3">Q27+S27+U27+W27+Y27</f>
        <v>0</v>
      </c>
      <c r="AB27" s="12">
        <f t="shared" si="13"/>
        <v>0</v>
      </c>
      <c r="AC27" s="13">
        <f>AA27+AB27</f>
        <v>0</v>
      </c>
      <c r="AE27" s="3" t="s">
        <v>12</v>
      </c>
      <c r="AF27" s="2" t="str">
        <f t="shared" ref="AF27:AR30" si="14">IFERROR(B27/Q27, "N.A.")</f>
        <v>N.A.</v>
      </c>
      <c r="AG27" s="2" t="str">
        <f t="shared" si="14"/>
        <v>N.A.</v>
      </c>
      <c r="AH27" s="2" t="str">
        <f t="shared" si="14"/>
        <v>N.A.</v>
      </c>
      <c r="AI27" s="2" t="str">
        <f t="shared" si="14"/>
        <v>N.A.</v>
      </c>
      <c r="AJ27" s="2" t="str">
        <f t="shared" si="14"/>
        <v>N.A.</v>
      </c>
      <c r="AK27" s="2" t="str">
        <f t="shared" si="14"/>
        <v>N.A.</v>
      </c>
      <c r="AL27" s="2" t="str">
        <f t="shared" si="14"/>
        <v>N.A.</v>
      </c>
      <c r="AM27" s="2" t="str">
        <f t="shared" si="14"/>
        <v>N.A.</v>
      </c>
      <c r="AN27" s="2" t="str">
        <f t="shared" si="14"/>
        <v>N.A.</v>
      </c>
      <c r="AO27" s="2" t="str">
        <f t="shared" si="14"/>
        <v>N.A.</v>
      </c>
      <c r="AP27" s="16" t="str">
        <f t="shared" si="14"/>
        <v>N.A.</v>
      </c>
      <c r="AQ27" s="17" t="str">
        <f t="shared" si="14"/>
        <v>N.A.</v>
      </c>
      <c r="AR27" s="13" t="str">
        <f t="shared" si="14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2"/>
        <v>0</v>
      </c>
      <c r="M28" s="12">
        <f t="shared" si="12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3"/>
        <v>0</v>
      </c>
      <c r="AB28" s="12">
        <f t="shared" si="13"/>
        <v>0</v>
      </c>
      <c r="AC28" s="13">
        <f>AA28+AB28</f>
        <v>0</v>
      </c>
      <c r="AE28" s="3" t="s">
        <v>13</v>
      </c>
      <c r="AF28" s="2" t="str">
        <f t="shared" si="14"/>
        <v>N.A.</v>
      </c>
      <c r="AG28" s="2" t="str">
        <f t="shared" si="14"/>
        <v>N.A.</v>
      </c>
      <c r="AH28" s="2" t="str">
        <f t="shared" si="14"/>
        <v>N.A.</v>
      </c>
      <c r="AI28" s="2" t="str">
        <f t="shared" si="14"/>
        <v>N.A.</v>
      </c>
      <c r="AJ28" s="2" t="str">
        <f t="shared" si="14"/>
        <v>N.A.</v>
      </c>
      <c r="AK28" s="2" t="str">
        <f t="shared" si="14"/>
        <v>N.A.</v>
      </c>
      <c r="AL28" s="2" t="str">
        <f t="shared" si="14"/>
        <v>N.A.</v>
      </c>
      <c r="AM28" s="2" t="str">
        <f t="shared" si="14"/>
        <v>N.A.</v>
      </c>
      <c r="AN28" s="2" t="str">
        <f t="shared" si="14"/>
        <v>N.A.</v>
      </c>
      <c r="AO28" s="2" t="str">
        <f t="shared" si="14"/>
        <v>N.A.</v>
      </c>
      <c r="AP28" s="16" t="str">
        <f t="shared" si="14"/>
        <v>N.A.</v>
      </c>
      <c r="AQ28" s="17" t="str">
        <f t="shared" si="14"/>
        <v>N.A.</v>
      </c>
      <c r="AR28" s="13" t="str">
        <f t="shared" si="14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2"/>
        <v>0</v>
      </c>
      <c r="M29" s="12">
        <f t="shared" si="12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3"/>
        <v>0</v>
      </c>
      <c r="AB29" s="12">
        <f t="shared" si="13"/>
        <v>0</v>
      </c>
      <c r="AC29" s="13">
        <f>AA29+AB29</f>
        <v>0</v>
      </c>
      <c r="AE29" s="3" t="s">
        <v>14</v>
      </c>
      <c r="AF29" s="2" t="str">
        <f t="shared" si="14"/>
        <v>N.A.</v>
      </c>
      <c r="AG29" s="2" t="str">
        <f t="shared" si="14"/>
        <v>N.A.</v>
      </c>
      <c r="AH29" s="2" t="str">
        <f t="shared" si="14"/>
        <v>N.A.</v>
      </c>
      <c r="AI29" s="2" t="str">
        <f t="shared" si="14"/>
        <v>N.A.</v>
      </c>
      <c r="AJ29" s="2" t="str">
        <f t="shared" si="14"/>
        <v>N.A.</v>
      </c>
      <c r="AK29" s="2" t="str">
        <f t="shared" si="14"/>
        <v>N.A.</v>
      </c>
      <c r="AL29" s="2" t="str">
        <f t="shared" si="14"/>
        <v>N.A.</v>
      </c>
      <c r="AM29" s="2" t="str">
        <f t="shared" si="14"/>
        <v>N.A.</v>
      </c>
      <c r="AN29" s="2" t="str">
        <f t="shared" si="14"/>
        <v>N.A.</v>
      </c>
      <c r="AO29" s="2" t="str">
        <f t="shared" si="14"/>
        <v>N.A.</v>
      </c>
      <c r="AP29" s="16" t="str">
        <f t="shared" si="14"/>
        <v>N.A.</v>
      </c>
      <c r="AQ29" s="17" t="str">
        <f t="shared" si="14"/>
        <v>N.A.</v>
      </c>
      <c r="AR29" s="13" t="str">
        <f t="shared" si="14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2"/>
        <v>0</v>
      </c>
      <c r="M30" s="12">
        <f t="shared" si="12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3"/>
        <v>0</v>
      </c>
      <c r="AB30" s="12">
        <f t="shared" si="13"/>
        <v>0</v>
      </c>
      <c r="AC30" s="19">
        <f>AA30+AB30</f>
        <v>0</v>
      </c>
      <c r="AE30" s="3" t="s">
        <v>15</v>
      </c>
      <c r="AF30" s="2" t="str">
        <f t="shared" si="14"/>
        <v>N.A.</v>
      </c>
      <c r="AG30" s="2" t="str">
        <f t="shared" si="14"/>
        <v>N.A.</v>
      </c>
      <c r="AH30" s="2" t="str">
        <f t="shared" si="14"/>
        <v>N.A.</v>
      </c>
      <c r="AI30" s="2" t="str">
        <f t="shared" si="14"/>
        <v>N.A.</v>
      </c>
      <c r="AJ30" s="2" t="str">
        <f t="shared" si="14"/>
        <v>N.A.</v>
      </c>
      <c r="AK30" s="2" t="str">
        <f t="shared" si="14"/>
        <v>N.A.</v>
      </c>
      <c r="AL30" s="2" t="str">
        <f t="shared" si="14"/>
        <v>N.A.</v>
      </c>
      <c r="AM30" s="2" t="str">
        <f t="shared" si="14"/>
        <v>N.A.</v>
      </c>
      <c r="AN30" s="2" t="str">
        <f t="shared" si="14"/>
        <v>N.A.</v>
      </c>
      <c r="AO30" s="2" t="str">
        <f t="shared" si="14"/>
        <v>N.A.</v>
      </c>
      <c r="AP30" s="16" t="str">
        <f t="shared" si="14"/>
        <v>N.A.</v>
      </c>
      <c r="AQ30" s="17" t="str">
        <f t="shared" si="14"/>
        <v>N.A.</v>
      </c>
      <c r="AR30" s="13" t="str">
        <f t="shared" si="14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5">B31+D31+F31+H31+J31</f>
        <v>0</v>
      </c>
      <c r="M31" s="12">
        <f t="shared" ref="M31" si="16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7">Q31+S31+U31+W31+Y31</f>
        <v>0</v>
      </c>
      <c r="AB31" s="12">
        <f t="shared" ref="AB31" si="18">R31+T31+V31+X31+Z31</f>
        <v>0</v>
      </c>
      <c r="AC31" s="13">
        <f>AA31+AB31</f>
        <v>0</v>
      </c>
      <c r="AE31" s="4" t="s">
        <v>16</v>
      </c>
      <c r="AF31" s="2" t="str">
        <f t="shared" ref="AF31:AO31" si="19">IFERROR(B31/Q31, "N.A.")</f>
        <v>N.A.</v>
      </c>
      <c r="AG31" s="2" t="str">
        <f t="shared" si="19"/>
        <v>N.A.</v>
      </c>
      <c r="AH31" s="2" t="str">
        <f t="shared" si="19"/>
        <v>N.A.</v>
      </c>
      <c r="AI31" s="2" t="str">
        <f t="shared" si="19"/>
        <v>N.A.</v>
      </c>
      <c r="AJ31" s="2" t="str">
        <f t="shared" si="19"/>
        <v>N.A.</v>
      </c>
      <c r="AK31" s="2" t="str">
        <f t="shared" si="19"/>
        <v>N.A.</v>
      </c>
      <c r="AL31" s="2" t="str">
        <f t="shared" si="19"/>
        <v>N.A.</v>
      </c>
      <c r="AM31" s="2" t="str">
        <f t="shared" si="19"/>
        <v>N.A.</v>
      </c>
      <c r="AN31" s="2" t="str">
        <f t="shared" si="19"/>
        <v>N.A.</v>
      </c>
      <c r="AO31" s="2" t="str">
        <f t="shared" si="19"/>
        <v>N.A.</v>
      </c>
      <c r="AP31" s="16" t="str">
        <f t="shared" ref="AP31" si="20">IFERROR(L31/AA31, "N.A.")</f>
        <v>N.A.</v>
      </c>
      <c r="AQ31" s="17" t="str">
        <f t="shared" ref="AQ31" si="21">IFERROR(M31/AB31, "N.A.")</f>
        <v>N.A.</v>
      </c>
      <c r="AR31" s="13" t="str">
        <f t="shared" ref="AR31" si="22">IFERROR(N31/AC31, "N.A.")</f>
        <v>N.A.</v>
      </c>
    </row>
    <row r="32" spans="1:44" ht="15" customHeight="1" thickBot="1" x14ac:dyDescent="0.3">
      <c r="A32" s="5" t="s">
        <v>0</v>
      </c>
      <c r="B32" s="49">
        <f>B31+C31</f>
        <v>0</v>
      </c>
      <c r="C32" s="50"/>
      <c r="D32" s="49">
        <f>D31+E31</f>
        <v>0</v>
      </c>
      <c r="E32" s="50"/>
      <c r="F32" s="49">
        <f>F31+G31</f>
        <v>0</v>
      </c>
      <c r="G32" s="50"/>
      <c r="H32" s="49">
        <f>H31+I31</f>
        <v>0</v>
      </c>
      <c r="I32" s="50"/>
      <c r="J32" s="49">
        <f>J31+K31</f>
        <v>0</v>
      </c>
      <c r="K32" s="50"/>
      <c r="L32" s="49">
        <f>L31+M31</f>
        <v>0</v>
      </c>
      <c r="M32" s="51"/>
      <c r="N32" s="20">
        <f>B32+D32+F32+H32+J32</f>
        <v>0</v>
      </c>
      <c r="P32" s="5" t="s">
        <v>0</v>
      </c>
      <c r="Q32" s="49">
        <f>Q31+R31</f>
        <v>0</v>
      </c>
      <c r="R32" s="50"/>
      <c r="S32" s="49">
        <f>S31+T31</f>
        <v>0</v>
      </c>
      <c r="T32" s="50"/>
      <c r="U32" s="49">
        <f>U31+V31</f>
        <v>0</v>
      </c>
      <c r="V32" s="50"/>
      <c r="W32" s="49">
        <f>W31+X31</f>
        <v>0</v>
      </c>
      <c r="X32" s="50"/>
      <c r="Y32" s="49">
        <f>Y31+Z31</f>
        <v>0</v>
      </c>
      <c r="Z32" s="50"/>
      <c r="AA32" s="49">
        <f>AA31+AB31</f>
        <v>0</v>
      </c>
      <c r="AB32" s="50"/>
      <c r="AC32" s="21">
        <f>Q32+S32+U32+W32+Y32</f>
        <v>0</v>
      </c>
      <c r="AE32" s="5" t="s">
        <v>0</v>
      </c>
      <c r="AF32" s="29" t="str">
        <f>IFERROR(B32/Q32,"N.A.")</f>
        <v>N.A.</v>
      </c>
      <c r="AG32" s="30"/>
      <c r="AH32" s="29" t="str">
        <f>IFERROR(D32/S32,"N.A.")</f>
        <v>N.A.</v>
      </c>
      <c r="AI32" s="30"/>
      <c r="AJ32" s="29" t="str">
        <f>IFERROR(F32/U32,"N.A.")</f>
        <v>N.A.</v>
      </c>
      <c r="AK32" s="30"/>
      <c r="AL32" s="29" t="str">
        <f>IFERROR(H32/W32,"N.A.")</f>
        <v>N.A.</v>
      </c>
      <c r="AM32" s="30"/>
      <c r="AN32" s="29" t="str">
        <f>IFERROR(J32/Y32,"N.A.")</f>
        <v>N.A.</v>
      </c>
      <c r="AO32" s="30"/>
      <c r="AP32" s="29" t="str">
        <f>IFERROR(L32/AA32,"N.A.")</f>
        <v>N.A.</v>
      </c>
      <c r="AQ32" s="3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3">B39+D39+F39+H39+J39</f>
        <v>0</v>
      </c>
      <c r="M39" s="12">
        <f t="shared" si="23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4">Q39+S39+U39+W39+Y39</f>
        <v>0</v>
      </c>
      <c r="AB39" s="12">
        <f t="shared" si="24"/>
        <v>0</v>
      </c>
      <c r="AC39" s="13">
        <f>AA39+AB39</f>
        <v>0</v>
      </c>
      <c r="AE39" s="3" t="s">
        <v>12</v>
      </c>
      <c r="AF39" s="2" t="str">
        <f t="shared" ref="AF39:AR42" si="25">IFERROR(B39/Q39, "N.A.")</f>
        <v>N.A.</v>
      </c>
      <c r="AG39" s="2" t="str">
        <f t="shared" si="25"/>
        <v>N.A.</v>
      </c>
      <c r="AH39" s="2" t="str">
        <f t="shared" si="25"/>
        <v>N.A.</v>
      </c>
      <c r="AI39" s="2" t="str">
        <f t="shared" si="25"/>
        <v>N.A.</v>
      </c>
      <c r="AJ39" s="2" t="str">
        <f t="shared" si="25"/>
        <v>N.A.</v>
      </c>
      <c r="AK39" s="2" t="str">
        <f t="shared" si="25"/>
        <v>N.A.</v>
      </c>
      <c r="AL39" s="2" t="str">
        <f t="shared" si="25"/>
        <v>N.A.</v>
      </c>
      <c r="AM39" s="2" t="str">
        <f t="shared" si="25"/>
        <v>N.A.</v>
      </c>
      <c r="AN39" s="2" t="str">
        <f t="shared" si="25"/>
        <v>N.A.</v>
      </c>
      <c r="AO39" s="2" t="str">
        <f t="shared" si="25"/>
        <v>N.A.</v>
      </c>
      <c r="AP39" s="16" t="str">
        <f t="shared" si="25"/>
        <v>N.A.</v>
      </c>
      <c r="AQ39" s="17" t="str">
        <f t="shared" si="25"/>
        <v>N.A.</v>
      </c>
      <c r="AR39" s="13" t="str">
        <f t="shared" si="25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3"/>
        <v>0</v>
      </c>
      <c r="M40" s="12">
        <f t="shared" si="23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4"/>
        <v>0</v>
      </c>
      <c r="AB40" s="12">
        <f t="shared" si="24"/>
        <v>0</v>
      </c>
      <c r="AC40" s="13">
        <f>AA40+AB40</f>
        <v>0</v>
      </c>
      <c r="AE40" s="3" t="s">
        <v>13</v>
      </c>
      <c r="AF40" s="2" t="str">
        <f t="shared" si="25"/>
        <v>N.A.</v>
      </c>
      <c r="AG40" s="2" t="str">
        <f t="shared" si="25"/>
        <v>N.A.</v>
      </c>
      <c r="AH40" s="2" t="str">
        <f t="shared" si="25"/>
        <v>N.A.</v>
      </c>
      <c r="AI40" s="2" t="str">
        <f t="shared" si="25"/>
        <v>N.A.</v>
      </c>
      <c r="AJ40" s="2" t="str">
        <f t="shared" si="25"/>
        <v>N.A.</v>
      </c>
      <c r="AK40" s="2" t="str">
        <f t="shared" si="25"/>
        <v>N.A.</v>
      </c>
      <c r="AL40" s="2" t="str">
        <f t="shared" si="25"/>
        <v>N.A.</v>
      </c>
      <c r="AM40" s="2" t="str">
        <f t="shared" si="25"/>
        <v>N.A.</v>
      </c>
      <c r="AN40" s="2" t="str">
        <f t="shared" si="25"/>
        <v>N.A.</v>
      </c>
      <c r="AO40" s="2" t="str">
        <f t="shared" si="25"/>
        <v>N.A.</v>
      </c>
      <c r="AP40" s="16" t="str">
        <f t="shared" si="25"/>
        <v>N.A.</v>
      </c>
      <c r="AQ40" s="17" t="str">
        <f t="shared" si="25"/>
        <v>N.A.</v>
      </c>
      <c r="AR40" s="13" t="str">
        <f t="shared" si="25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3"/>
        <v>0</v>
      </c>
      <c r="M41" s="12">
        <f t="shared" si="23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4"/>
        <v>0</v>
      </c>
      <c r="AB41" s="12">
        <f t="shared" si="24"/>
        <v>0</v>
      </c>
      <c r="AC41" s="13">
        <f>AA41+AB41</f>
        <v>0</v>
      </c>
      <c r="AE41" s="3" t="s">
        <v>14</v>
      </c>
      <c r="AF41" s="2" t="str">
        <f t="shared" si="25"/>
        <v>N.A.</v>
      </c>
      <c r="AG41" s="2" t="str">
        <f t="shared" si="25"/>
        <v>N.A.</v>
      </c>
      <c r="AH41" s="2" t="str">
        <f t="shared" si="25"/>
        <v>N.A.</v>
      </c>
      <c r="AI41" s="2" t="str">
        <f t="shared" si="25"/>
        <v>N.A.</v>
      </c>
      <c r="AJ41" s="2" t="str">
        <f t="shared" si="25"/>
        <v>N.A.</v>
      </c>
      <c r="AK41" s="2" t="str">
        <f t="shared" si="25"/>
        <v>N.A.</v>
      </c>
      <c r="AL41" s="2" t="str">
        <f t="shared" si="25"/>
        <v>N.A.</v>
      </c>
      <c r="AM41" s="2" t="str">
        <f t="shared" si="25"/>
        <v>N.A.</v>
      </c>
      <c r="AN41" s="2" t="str">
        <f t="shared" si="25"/>
        <v>N.A.</v>
      </c>
      <c r="AO41" s="2" t="str">
        <f t="shared" si="25"/>
        <v>N.A.</v>
      </c>
      <c r="AP41" s="16" t="str">
        <f t="shared" si="25"/>
        <v>N.A.</v>
      </c>
      <c r="AQ41" s="17" t="str">
        <f t="shared" si="25"/>
        <v>N.A.</v>
      </c>
      <c r="AR41" s="13" t="str">
        <f t="shared" si="25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3"/>
        <v>0</v>
      </c>
      <c r="M42" s="12">
        <f t="shared" si="23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4"/>
        <v>0</v>
      </c>
      <c r="AB42" s="12">
        <f t="shared" si="24"/>
        <v>0</v>
      </c>
      <c r="AC42" s="13">
        <f>AA42+AB42</f>
        <v>0</v>
      </c>
      <c r="AE42" s="3" t="s">
        <v>15</v>
      </c>
      <c r="AF42" s="2" t="str">
        <f t="shared" si="25"/>
        <v>N.A.</v>
      </c>
      <c r="AG42" s="2" t="str">
        <f t="shared" si="25"/>
        <v>N.A.</v>
      </c>
      <c r="AH42" s="2" t="str">
        <f t="shared" si="25"/>
        <v>N.A.</v>
      </c>
      <c r="AI42" s="2" t="str">
        <f t="shared" si="25"/>
        <v>N.A.</v>
      </c>
      <c r="AJ42" s="2" t="str">
        <f t="shared" si="25"/>
        <v>N.A.</v>
      </c>
      <c r="AK42" s="2" t="str">
        <f t="shared" si="25"/>
        <v>N.A.</v>
      </c>
      <c r="AL42" s="2" t="str">
        <f t="shared" si="25"/>
        <v>N.A.</v>
      </c>
      <c r="AM42" s="2" t="str">
        <f t="shared" si="25"/>
        <v>N.A.</v>
      </c>
      <c r="AN42" s="2" t="str">
        <f t="shared" si="25"/>
        <v>N.A.</v>
      </c>
      <c r="AO42" s="2" t="str">
        <f t="shared" si="25"/>
        <v>N.A.</v>
      </c>
      <c r="AP42" s="16" t="str">
        <f t="shared" si="25"/>
        <v>N.A.</v>
      </c>
      <c r="AQ42" s="17" t="str">
        <f t="shared" si="25"/>
        <v>N.A.</v>
      </c>
      <c r="AR42" s="13" t="str">
        <f t="shared" si="25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6">B43+D43+F43+H43+J43</f>
        <v>0</v>
      </c>
      <c r="M43" s="12">
        <f t="shared" ref="M43" si="27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8">Q43+S43+U43+W43+Y43</f>
        <v>0</v>
      </c>
      <c r="AB43" s="12">
        <f t="shared" ref="AB43" si="29">R43+T43+V43+X43+Z43</f>
        <v>0</v>
      </c>
      <c r="AC43" s="19">
        <f>AA43+AB43</f>
        <v>0</v>
      </c>
      <c r="AE43" s="4" t="s">
        <v>16</v>
      </c>
      <c r="AF43" s="2" t="str">
        <f t="shared" ref="AF43:AO43" si="30">IFERROR(B43/Q43, "N.A.")</f>
        <v>N.A.</v>
      </c>
      <c r="AG43" s="2" t="str">
        <f t="shared" si="30"/>
        <v>N.A.</v>
      </c>
      <c r="AH43" s="2" t="str">
        <f t="shared" si="30"/>
        <v>N.A.</v>
      </c>
      <c r="AI43" s="2" t="str">
        <f t="shared" si="30"/>
        <v>N.A.</v>
      </c>
      <c r="AJ43" s="2" t="str">
        <f t="shared" si="30"/>
        <v>N.A.</v>
      </c>
      <c r="AK43" s="2" t="str">
        <f t="shared" si="30"/>
        <v>N.A.</v>
      </c>
      <c r="AL43" s="2" t="str">
        <f t="shared" si="30"/>
        <v>N.A.</v>
      </c>
      <c r="AM43" s="2" t="str">
        <f t="shared" si="30"/>
        <v>N.A.</v>
      </c>
      <c r="AN43" s="2" t="str">
        <f t="shared" si="30"/>
        <v>N.A.</v>
      </c>
      <c r="AO43" s="2" t="str">
        <f t="shared" si="30"/>
        <v>N.A.</v>
      </c>
      <c r="AP43" s="16" t="str">
        <f t="shared" ref="AP43" si="31">IFERROR(L43/AA43, "N.A.")</f>
        <v>N.A.</v>
      </c>
      <c r="AQ43" s="17" t="str">
        <f t="shared" ref="AQ43" si="32">IFERROR(M43/AB43, "N.A.")</f>
        <v>N.A.</v>
      </c>
      <c r="AR43" s="13" t="str">
        <f t="shared" ref="AR43" si="33">IFERROR(N43/AC43, "N.A.")</f>
        <v>N.A.</v>
      </c>
    </row>
    <row r="44" spans="1:44" ht="15" customHeight="1" thickBot="1" x14ac:dyDescent="0.3">
      <c r="A44" s="5" t="s">
        <v>0</v>
      </c>
      <c r="B44" s="49">
        <f>B43+C43</f>
        <v>0</v>
      </c>
      <c r="C44" s="50"/>
      <c r="D44" s="49">
        <f>D43+E43</f>
        <v>0</v>
      </c>
      <c r="E44" s="50"/>
      <c r="F44" s="49">
        <f>F43+G43</f>
        <v>0</v>
      </c>
      <c r="G44" s="50"/>
      <c r="H44" s="49">
        <f>H43+I43</f>
        <v>0</v>
      </c>
      <c r="I44" s="50"/>
      <c r="J44" s="49">
        <f>J43+K43</f>
        <v>0</v>
      </c>
      <c r="K44" s="50"/>
      <c r="L44" s="49">
        <f>L43+M43</f>
        <v>0</v>
      </c>
      <c r="M44" s="51"/>
      <c r="N44" s="20">
        <f>B44+D44+F44+H44+J44</f>
        <v>0</v>
      </c>
      <c r="P44" s="5" t="s">
        <v>0</v>
      </c>
      <c r="Q44" s="49">
        <f>Q43+R43</f>
        <v>0</v>
      </c>
      <c r="R44" s="50"/>
      <c r="S44" s="49">
        <f>S43+T43</f>
        <v>0</v>
      </c>
      <c r="T44" s="50"/>
      <c r="U44" s="49">
        <f>U43+V43</f>
        <v>0</v>
      </c>
      <c r="V44" s="50"/>
      <c r="W44" s="49">
        <f>W43+X43</f>
        <v>0</v>
      </c>
      <c r="X44" s="50"/>
      <c r="Y44" s="49">
        <f>Y43+Z43</f>
        <v>0</v>
      </c>
      <c r="Z44" s="50"/>
      <c r="AA44" s="49">
        <f>AA43+AB43</f>
        <v>0</v>
      </c>
      <c r="AB44" s="51"/>
      <c r="AC44" s="20">
        <f>Q44+S44+U44+W44+Y44</f>
        <v>0</v>
      </c>
      <c r="AE44" s="5" t="s">
        <v>0</v>
      </c>
      <c r="AF44" s="29" t="str">
        <f>IFERROR(B44/Q44,"N.A.")</f>
        <v>N.A.</v>
      </c>
      <c r="AG44" s="30"/>
      <c r="AH44" s="29" t="str">
        <f>IFERROR(D44/S44,"N.A.")</f>
        <v>N.A.</v>
      </c>
      <c r="AI44" s="30"/>
      <c r="AJ44" s="29" t="str">
        <f>IFERROR(F44/U44,"N.A.")</f>
        <v>N.A.</v>
      </c>
      <c r="AK44" s="30"/>
      <c r="AL44" s="29" t="str">
        <f>IFERROR(H44/W44,"N.A.")</f>
        <v>N.A.</v>
      </c>
      <c r="AM44" s="30"/>
      <c r="AN44" s="29" t="str">
        <f>IFERROR(J44/Y44,"N.A.")</f>
        <v>N.A.</v>
      </c>
      <c r="AO44" s="30"/>
      <c r="AP44" s="29" t="str">
        <f>IFERROR(L44/AA44,"N.A.")</f>
        <v>N.A.</v>
      </c>
      <c r="AQ44" s="30"/>
      <c r="AR44" s="18" t="str">
        <f>IFERROR(N44/AC44, "N.A.")</f>
        <v>N.A.</v>
      </c>
    </row>
  </sheetData>
  <mergeCells count="144">
    <mergeCell ref="B44:C44"/>
    <mergeCell ref="D44:E44"/>
    <mergeCell ref="F44:G44"/>
    <mergeCell ref="H44:I44"/>
    <mergeCell ref="J44:K44"/>
    <mergeCell ref="Q44:R44"/>
    <mergeCell ref="S44:T44"/>
    <mergeCell ref="U44:V44"/>
    <mergeCell ref="W44:X44"/>
    <mergeCell ref="L44:M44"/>
    <mergeCell ref="Q37:R37"/>
    <mergeCell ref="S37:T37"/>
    <mergeCell ref="AF37:AG37"/>
    <mergeCell ref="AE35:AE38"/>
    <mergeCell ref="AF35:AQ35"/>
    <mergeCell ref="Y44:Z44"/>
    <mergeCell ref="AF44:AG44"/>
    <mergeCell ref="AH44:AI44"/>
    <mergeCell ref="AJ44:AK44"/>
    <mergeCell ref="AL44:AM44"/>
    <mergeCell ref="AN44:AO44"/>
    <mergeCell ref="AH37:AI37"/>
    <mergeCell ref="AA44:AB44"/>
    <mergeCell ref="AP44:AQ44"/>
    <mergeCell ref="AR35:AR38"/>
    <mergeCell ref="B36:E36"/>
    <mergeCell ref="F36:G37"/>
    <mergeCell ref="H36:I37"/>
    <mergeCell ref="J36:K37"/>
    <mergeCell ref="L36:M37"/>
    <mergeCell ref="Q36:T36"/>
    <mergeCell ref="U36:V37"/>
    <mergeCell ref="A35:A38"/>
    <mergeCell ref="B35:M35"/>
    <mergeCell ref="N35:N38"/>
    <mergeCell ref="P35:P38"/>
    <mergeCell ref="Q35:AB35"/>
    <mergeCell ref="AC35:AC38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B37:C37"/>
    <mergeCell ref="D37:E37"/>
    <mergeCell ref="B32:C32"/>
    <mergeCell ref="D32:E32"/>
    <mergeCell ref="F32:G32"/>
    <mergeCell ref="H32:I32"/>
    <mergeCell ref="J32:K32"/>
    <mergeCell ref="Q32:R32"/>
    <mergeCell ref="S32:T32"/>
    <mergeCell ref="U32:V32"/>
    <mergeCell ref="W32:X32"/>
    <mergeCell ref="L32:M32"/>
    <mergeCell ref="Q25:R25"/>
    <mergeCell ref="S25:T25"/>
    <mergeCell ref="AF25:AG25"/>
    <mergeCell ref="AE23:AE26"/>
    <mergeCell ref="AF23:AQ23"/>
    <mergeCell ref="Y32:Z32"/>
    <mergeCell ref="AF32:AG32"/>
    <mergeCell ref="AH32:AI32"/>
    <mergeCell ref="AJ32:AK32"/>
    <mergeCell ref="AL32:AM32"/>
    <mergeCell ref="AN32:AO32"/>
    <mergeCell ref="AH25:AI25"/>
    <mergeCell ref="AA32:AB32"/>
    <mergeCell ref="AP32:AQ32"/>
    <mergeCell ref="AR23:AR26"/>
    <mergeCell ref="B24:E24"/>
    <mergeCell ref="F24:G25"/>
    <mergeCell ref="H24:I25"/>
    <mergeCell ref="J24:K25"/>
    <mergeCell ref="L24:M25"/>
    <mergeCell ref="Q24:T24"/>
    <mergeCell ref="U24:V25"/>
    <mergeCell ref="A23:A26"/>
    <mergeCell ref="B23:M23"/>
    <mergeCell ref="N23:N26"/>
    <mergeCell ref="P23:P26"/>
    <mergeCell ref="Q23:AB23"/>
    <mergeCell ref="AC23:AC26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B25:C25"/>
    <mergeCell ref="D25:E25"/>
    <mergeCell ref="B20:C20"/>
    <mergeCell ref="D20:E20"/>
    <mergeCell ref="F20:G20"/>
    <mergeCell ref="H20:I20"/>
    <mergeCell ref="J20:K20"/>
    <mergeCell ref="Q20:R20"/>
    <mergeCell ref="S20:T20"/>
    <mergeCell ref="U20:V20"/>
    <mergeCell ref="W20:X20"/>
    <mergeCell ref="L20:M20"/>
    <mergeCell ref="Q13:R13"/>
    <mergeCell ref="S13:T13"/>
    <mergeCell ref="AF13:AG13"/>
    <mergeCell ref="AE11:AE14"/>
    <mergeCell ref="AF11:AQ11"/>
    <mergeCell ref="Y20:Z20"/>
    <mergeCell ref="AF20:AG20"/>
    <mergeCell ref="AH20:AI20"/>
    <mergeCell ref="AJ20:AK20"/>
    <mergeCell ref="AL20:AM20"/>
    <mergeCell ref="AN20:AO20"/>
    <mergeCell ref="AH13:AI13"/>
    <mergeCell ref="AA20:AB20"/>
    <mergeCell ref="AP20:AQ20"/>
    <mergeCell ref="AR11:AR14"/>
    <mergeCell ref="B12:E12"/>
    <mergeCell ref="F12:G13"/>
    <mergeCell ref="H12:I13"/>
    <mergeCell ref="J12:K13"/>
    <mergeCell ref="L12:M13"/>
    <mergeCell ref="Q12:T12"/>
    <mergeCell ref="U12:V13"/>
    <mergeCell ref="A11:A14"/>
    <mergeCell ref="B11:M11"/>
    <mergeCell ref="N11:N14"/>
    <mergeCell ref="P11:P14"/>
    <mergeCell ref="Q11:AB11"/>
    <mergeCell ref="AC11:AC14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B13:C13"/>
    <mergeCell ref="D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tabColor theme="8"/>
  </sheetPr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>
        <v>157129289.99999997</v>
      </c>
      <c r="C15" s="2"/>
      <c r="D15" s="2">
        <v>74003628.00000003</v>
      </c>
      <c r="E15" s="2"/>
      <c r="F15" s="2">
        <v>88027377.000000045</v>
      </c>
      <c r="G15" s="2"/>
      <c r="H15" s="2">
        <v>220802371.00000012</v>
      </c>
      <c r="I15" s="2"/>
      <c r="J15" s="2">
        <v>0</v>
      </c>
      <c r="K15" s="2"/>
      <c r="L15" s="1">
        <f t="shared" ref="L15:M18" si="0">B15+D15+F15+H15+J15</f>
        <v>539962666.00000024</v>
      </c>
      <c r="M15" s="12">
        <f t="shared" si="0"/>
        <v>0</v>
      </c>
      <c r="N15" s="13">
        <f>L15+M15</f>
        <v>539962666.00000024</v>
      </c>
      <c r="P15" s="3" t="s">
        <v>12</v>
      </c>
      <c r="Q15" s="2">
        <v>34325</v>
      </c>
      <c r="R15" s="2">
        <v>0</v>
      </c>
      <c r="S15" s="2">
        <v>15561</v>
      </c>
      <c r="T15" s="2">
        <v>0</v>
      </c>
      <c r="U15" s="2">
        <v>12347</v>
      </c>
      <c r="V15" s="2">
        <v>0</v>
      </c>
      <c r="W15" s="2">
        <v>65374</v>
      </c>
      <c r="X15" s="2">
        <v>0</v>
      </c>
      <c r="Y15" s="2">
        <v>13253</v>
      </c>
      <c r="Z15" s="2">
        <v>0</v>
      </c>
      <c r="AA15" s="1">
        <f t="shared" ref="AA15:AB18" si="1">Q15+S15+U15+W15+Y15</f>
        <v>140860</v>
      </c>
      <c r="AB15" s="12">
        <f t="shared" si="1"/>
        <v>0</v>
      </c>
      <c r="AC15" s="13">
        <f>AA15+AB15</f>
        <v>140860</v>
      </c>
      <c r="AE15" s="3" t="s">
        <v>12</v>
      </c>
      <c r="AF15" s="2">
        <f t="shared" ref="AF15:AR18" si="2">IFERROR(B15/Q15, "N.A.")</f>
        <v>4577.6923525127449</v>
      </c>
      <c r="AG15" s="2" t="str">
        <f t="shared" si="2"/>
        <v>N.A.</v>
      </c>
      <c r="AH15" s="2">
        <f t="shared" si="2"/>
        <v>4755.7115866589565</v>
      </c>
      <c r="AI15" s="2" t="str">
        <f t="shared" si="2"/>
        <v>N.A.</v>
      </c>
      <c r="AJ15" s="2">
        <f t="shared" si="2"/>
        <v>7129.4546853486709</v>
      </c>
      <c r="AK15" s="2" t="str">
        <f t="shared" si="2"/>
        <v>N.A.</v>
      </c>
      <c r="AL15" s="2">
        <f t="shared" si="2"/>
        <v>3377.5257900694482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3833.3285957688504</v>
      </c>
      <c r="AQ15" s="17" t="str">
        <f t="shared" si="2"/>
        <v>N.A.</v>
      </c>
      <c r="AR15" s="13">
        <f t="shared" si="2"/>
        <v>3833.3285957688504</v>
      </c>
    </row>
    <row r="16" spans="1:44" ht="15" customHeight="1" thickBot="1" x14ac:dyDescent="0.3">
      <c r="A16" s="3" t="s">
        <v>13</v>
      </c>
      <c r="B16" s="2">
        <v>51968315</v>
      </c>
      <c r="C16" s="2">
        <v>6552245.9999999991</v>
      </c>
      <c r="D16" s="2">
        <v>1724808</v>
      </c>
      <c r="E16" s="2"/>
      <c r="F16" s="2"/>
      <c r="G16" s="2"/>
      <c r="H16" s="2"/>
      <c r="I16" s="2"/>
      <c r="J16" s="2"/>
      <c r="K16" s="2"/>
      <c r="L16" s="1">
        <f t="shared" si="0"/>
        <v>53693123</v>
      </c>
      <c r="M16" s="12">
        <f t="shared" si="0"/>
        <v>6552245.9999999991</v>
      </c>
      <c r="N16" s="13">
        <f>L16+M16</f>
        <v>60245369</v>
      </c>
      <c r="P16" s="3" t="s">
        <v>13</v>
      </c>
      <c r="Q16" s="2">
        <v>19754</v>
      </c>
      <c r="R16" s="2">
        <v>2371</v>
      </c>
      <c r="S16" s="2">
        <v>1617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21371</v>
      </c>
      <c r="AB16" s="12">
        <f t="shared" si="1"/>
        <v>2371</v>
      </c>
      <c r="AC16" s="13">
        <f>AA16+AB16</f>
        <v>23742</v>
      </c>
      <c r="AE16" s="3" t="s">
        <v>13</v>
      </c>
      <c r="AF16" s="2">
        <f t="shared" si="2"/>
        <v>2630.7742735648476</v>
      </c>
      <c r="AG16" s="2">
        <f t="shared" si="2"/>
        <v>2763.4947279628846</v>
      </c>
      <c r="AH16" s="2">
        <f t="shared" si="2"/>
        <v>1066.6716141001855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2512.4291329371576</v>
      </c>
      <c r="AQ16" s="17">
        <f t="shared" si="2"/>
        <v>2763.4947279628846</v>
      </c>
      <c r="AR16" s="13">
        <f t="shared" si="2"/>
        <v>2537.5018532558333</v>
      </c>
    </row>
    <row r="17" spans="1:44" ht="15" customHeight="1" thickBot="1" x14ac:dyDescent="0.3">
      <c r="A17" s="3" t="s">
        <v>14</v>
      </c>
      <c r="B17" s="2">
        <v>327015036.00000006</v>
      </c>
      <c r="C17" s="2">
        <v>1536989373.9999988</v>
      </c>
      <c r="D17" s="2">
        <v>81133690</v>
      </c>
      <c r="E17" s="2">
        <v>27905978</v>
      </c>
      <c r="F17" s="2"/>
      <c r="G17" s="2">
        <v>238331929.99999991</v>
      </c>
      <c r="H17" s="2"/>
      <c r="I17" s="2">
        <v>83176575.000000015</v>
      </c>
      <c r="J17" s="2">
        <v>0</v>
      </c>
      <c r="K17" s="2"/>
      <c r="L17" s="1">
        <f t="shared" si="0"/>
        <v>408148726.00000006</v>
      </c>
      <c r="M17" s="12">
        <f t="shared" si="0"/>
        <v>1886403856.9999988</v>
      </c>
      <c r="N17" s="13">
        <f>L17+M17</f>
        <v>2294552582.999999</v>
      </c>
      <c r="P17" s="3" t="s">
        <v>14</v>
      </c>
      <c r="Q17" s="2">
        <v>67429</v>
      </c>
      <c r="R17" s="2">
        <v>240040</v>
      </c>
      <c r="S17" s="2">
        <v>13355</v>
      </c>
      <c r="T17" s="2">
        <v>4941</v>
      </c>
      <c r="U17" s="2">
        <v>0</v>
      </c>
      <c r="V17" s="2">
        <v>15626</v>
      </c>
      <c r="W17" s="2">
        <v>0</v>
      </c>
      <c r="X17" s="2">
        <v>14807</v>
      </c>
      <c r="Y17" s="2">
        <v>10104</v>
      </c>
      <c r="Z17" s="2">
        <v>0</v>
      </c>
      <c r="AA17" s="1">
        <f t="shared" si="1"/>
        <v>90888</v>
      </c>
      <c r="AB17" s="12">
        <f t="shared" si="1"/>
        <v>275414</v>
      </c>
      <c r="AC17" s="13">
        <f>AA17+AB17</f>
        <v>366302</v>
      </c>
      <c r="AE17" s="3" t="s">
        <v>14</v>
      </c>
      <c r="AF17" s="2">
        <f t="shared" si="2"/>
        <v>4849.7684379124721</v>
      </c>
      <c r="AG17" s="2">
        <f t="shared" si="2"/>
        <v>6403.0552157973625</v>
      </c>
      <c r="AH17" s="2">
        <f t="shared" si="2"/>
        <v>6075.1546237364282</v>
      </c>
      <c r="AI17" s="2">
        <f t="shared" si="2"/>
        <v>5647.8401133373809</v>
      </c>
      <c r="AJ17" s="2" t="str">
        <f t="shared" si="2"/>
        <v>N.A.</v>
      </c>
      <c r="AK17" s="2">
        <f t="shared" si="2"/>
        <v>15252.267374888001</v>
      </c>
      <c r="AL17" s="2" t="str">
        <f t="shared" si="2"/>
        <v>N.A.</v>
      </c>
      <c r="AM17" s="2">
        <f t="shared" si="2"/>
        <v>5617.3819814952394</v>
      </c>
      <c r="AN17" s="2">
        <f t="shared" si="2"/>
        <v>0</v>
      </c>
      <c r="AO17" s="2" t="str">
        <f t="shared" si="2"/>
        <v>N.A.</v>
      </c>
      <c r="AP17" s="16">
        <f t="shared" si="2"/>
        <v>4490.6778232549959</v>
      </c>
      <c r="AQ17" s="17">
        <f t="shared" si="2"/>
        <v>6849.3390205290898</v>
      </c>
      <c r="AR17" s="13">
        <f t="shared" si="2"/>
        <v>6264.10061370126</v>
      </c>
    </row>
    <row r="18" spans="1:44" ht="15" customHeight="1" thickBot="1" x14ac:dyDescent="0.3">
      <c r="A18" s="3" t="s">
        <v>15</v>
      </c>
      <c r="B18" s="2">
        <v>11274170.000000002</v>
      </c>
      <c r="C18" s="2">
        <v>3731631</v>
      </c>
      <c r="D18" s="2">
        <v>8845983.0000000019</v>
      </c>
      <c r="E18" s="2">
        <v>4568320</v>
      </c>
      <c r="F18" s="2"/>
      <c r="G18" s="2">
        <v>18072787.999999996</v>
      </c>
      <c r="H18" s="2">
        <v>16936364</v>
      </c>
      <c r="I18" s="2"/>
      <c r="J18" s="2">
        <v>0</v>
      </c>
      <c r="K18" s="2"/>
      <c r="L18" s="1">
        <f t="shared" si="0"/>
        <v>37056517</v>
      </c>
      <c r="M18" s="12">
        <f t="shared" si="0"/>
        <v>26372738.999999996</v>
      </c>
      <c r="N18" s="13">
        <f>L18+M18</f>
        <v>63429256</v>
      </c>
      <c r="P18" s="3" t="s">
        <v>15</v>
      </c>
      <c r="Q18" s="2">
        <v>5814</v>
      </c>
      <c r="R18" s="2">
        <v>1117</v>
      </c>
      <c r="S18" s="2">
        <v>1933</v>
      </c>
      <c r="T18" s="2">
        <v>1354</v>
      </c>
      <c r="U18" s="2">
        <v>0</v>
      </c>
      <c r="V18" s="2">
        <v>2697</v>
      </c>
      <c r="W18" s="2">
        <v>12510</v>
      </c>
      <c r="X18" s="2">
        <v>0</v>
      </c>
      <c r="Y18" s="2">
        <v>5007</v>
      </c>
      <c r="Z18" s="2">
        <v>0</v>
      </c>
      <c r="AA18" s="1">
        <f t="shared" si="1"/>
        <v>25264</v>
      </c>
      <c r="AB18" s="12">
        <f t="shared" si="1"/>
        <v>5168</v>
      </c>
      <c r="AC18" s="19">
        <f>AA18+AB18</f>
        <v>30432</v>
      </c>
      <c r="AE18" s="3" t="s">
        <v>15</v>
      </c>
      <c r="AF18" s="2">
        <f t="shared" si="2"/>
        <v>1939.1417268661853</v>
      </c>
      <c r="AG18" s="2">
        <f t="shared" si="2"/>
        <v>3340.7618621307074</v>
      </c>
      <c r="AH18" s="2">
        <f t="shared" si="2"/>
        <v>4576.2974650801871</v>
      </c>
      <c r="AI18" s="2">
        <f t="shared" si="2"/>
        <v>3373.9438700147712</v>
      </c>
      <c r="AJ18" s="2" t="str">
        <f t="shared" si="2"/>
        <v>N.A.</v>
      </c>
      <c r="AK18" s="2">
        <f t="shared" si="2"/>
        <v>6701.0708194289937</v>
      </c>
      <c r="AL18" s="2">
        <f t="shared" si="2"/>
        <v>1353.8260591526778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1466.7715721975935</v>
      </c>
      <c r="AQ18" s="17">
        <f t="shared" si="2"/>
        <v>5103.0841718266247</v>
      </c>
      <c r="AR18" s="13">
        <f t="shared" si="2"/>
        <v>2084.2946898002101</v>
      </c>
    </row>
    <row r="19" spans="1:44" ht="15" customHeight="1" thickBot="1" x14ac:dyDescent="0.3">
      <c r="A19" s="4" t="s">
        <v>16</v>
      </c>
      <c r="B19" s="2">
        <v>547386810.99999964</v>
      </c>
      <c r="C19" s="2">
        <v>1547273251.0000002</v>
      </c>
      <c r="D19" s="2">
        <v>165708109.00000006</v>
      </c>
      <c r="E19" s="2">
        <v>32474298.000000004</v>
      </c>
      <c r="F19" s="2">
        <v>88027377.000000045</v>
      </c>
      <c r="G19" s="2">
        <v>256404718.00000009</v>
      </c>
      <c r="H19" s="2">
        <v>237738735.00000021</v>
      </c>
      <c r="I19" s="2">
        <v>83176575.000000015</v>
      </c>
      <c r="J19" s="2">
        <v>0</v>
      </c>
      <c r="K19" s="2"/>
      <c r="L19" s="1">
        <f t="shared" ref="L19" si="3">B19+D19+F19+H19+J19</f>
        <v>1038861032</v>
      </c>
      <c r="M19" s="12">
        <f t="shared" ref="M19" si="4">C19+E19+G19+I19+K19</f>
        <v>1919328842.0000002</v>
      </c>
      <c r="N19" s="19">
        <f>L19+M19</f>
        <v>2958189874</v>
      </c>
      <c r="P19" s="4" t="s">
        <v>16</v>
      </c>
      <c r="Q19" s="2">
        <v>127322</v>
      </c>
      <c r="R19" s="2">
        <v>243528</v>
      </c>
      <c r="S19" s="2">
        <v>32466</v>
      </c>
      <c r="T19" s="2">
        <v>6295</v>
      </c>
      <c r="U19" s="2">
        <v>12347</v>
      </c>
      <c r="V19" s="2">
        <v>18323</v>
      </c>
      <c r="W19" s="2">
        <v>77884</v>
      </c>
      <c r="X19" s="2">
        <v>14807</v>
      </c>
      <c r="Y19" s="2">
        <v>28364</v>
      </c>
      <c r="Z19" s="2">
        <v>0</v>
      </c>
      <c r="AA19" s="1">
        <f t="shared" ref="AA19" si="5">Q19+S19+U19+W19+Y19</f>
        <v>278383</v>
      </c>
      <c r="AB19" s="12">
        <f t="shared" ref="AB19" si="6">R19+T19+V19+X19+Z19</f>
        <v>282953</v>
      </c>
      <c r="AC19" s="13">
        <f>AA19+AB19</f>
        <v>561336</v>
      </c>
      <c r="AE19" s="4" t="s">
        <v>16</v>
      </c>
      <c r="AF19" s="2">
        <f t="shared" ref="AF19:AO19" si="7">IFERROR(B19/Q19, "N.A.")</f>
        <v>4299.2319552001982</v>
      </c>
      <c r="AG19" s="2">
        <f t="shared" si="7"/>
        <v>6353.5743364212749</v>
      </c>
      <c r="AH19" s="2">
        <f t="shared" si="7"/>
        <v>5104.0506683915501</v>
      </c>
      <c r="AI19" s="2">
        <f t="shared" si="7"/>
        <v>5158.7447180301833</v>
      </c>
      <c r="AJ19" s="2">
        <f t="shared" si="7"/>
        <v>7129.4546853486709</v>
      </c>
      <c r="AK19" s="2">
        <f t="shared" si="7"/>
        <v>13993.599192272013</v>
      </c>
      <c r="AL19" s="2">
        <f t="shared" si="7"/>
        <v>3052.4720738534256</v>
      </c>
      <c r="AM19" s="2">
        <f t="shared" si="7"/>
        <v>5617.3819814952394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3731.7689370399771</v>
      </c>
      <c r="AQ19" s="17">
        <f t="shared" ref="AQ19" si="9">IFERROR(M19/AB19, "N.A.")</f>
        <v>6783.2072535014659</v>
      </c>
      <c r="AR19" s="13">
        <f t="shared" ref="AR19" si="10">IFERROR(N19/AC19, "N.A.")</f>
        <v>5269.9094196702154</v>
      </c>
    </row>
    <row r="20" spans="1:44" ht="15" customHeight="1" thickBot="1" x14ac:dyDescent="0.3">
      <c r="A20" s="5" t="s">
        <v>0</v>
      </c>
      <c r="B20" s="49">
        <f>B19+C19</f>
        <v>2094660062</v>
      </c>
      <c r="C20" s="50"/>
      <c r="D20" s="49">
        <f>D19+E19</f>
        <v>198182407.00000006</v>
      </c>
      <c r="E20" s="50"/>
      <c r="F20" s="49">
        <f>F19+G19</f>
        <v>344432095.00000012</v>
      </c>
      <c r="G20" s="50"/>
      <c r="H20" s="49">
        <f>H19+I19</f>
        <v>320915310.00000024</v>
      </c>
      <c r="I20" s="50"/>
      <c r="J20" s="49">
        <f>J19+K19</f>
        <v>0</v>
      </c>
      <c r="K20" s="50"/>
      <c r="L20" s="49">
        <f>L19+M19</f>
        <v>2958189874</v>
      </c>
      <c r="M20" s="51"/>
      <c r="N20" s="20">
        <f>B20+D20+F20+H20+J20</f>
        <v>2958189874</v>
      </c>
      <c r="P20" s="5" t="s">
        <v>0</v>
      </c>
      <c r="Q20" s="49">
        <f>Q19+R19</f>
        <v>370850</v>
      </c>
      <c r="R20" s="50"/>
      <c r="S20" s="49">
        <f>S19+T19</f>
        <v>38761</v>
      </c>
      <c r="T20" s="50"/>
      <c r="U20" s="49">
        <f>U19+V19</f>
        <v>30670</v>
      </c>
      <c r="V20" s="50"/>
      <c r="W20" s="49">
        <f>W19+X19</f>
        <v>92691</v>
      </c>
      <c r="X20" s="50"/>
      <c r="Y20" s="49">
        <f>Y19+Z19</f>
        <v>28364</v>
      </c>
      <c r="Z20" s="50"/>
      <c r="AA20" s="49">
        <f>AA19+AB19</f>
        <v>561336</v>
      </c>
      <c r="AB20" s="50"/>
      <c r="AC20" s="21">
        <f>Q20+S20+U20+W20+Y20</f>
        <v>561336</v>
      </c>
      <c r="AE20" s="5" t="s">
        <v>0</v>
      </c>
      <c r="AF20" s="29">
        <f>IFERROR(B20/Q20,"N.A.")</f>
        <v>5648.267660779291</v>
      </c>
      <c r="AG20" s="30"/>
      <c r="AH20" s="29">
        <f>IFERROR(D20/S20,"N.A.")</f>
        <v>5112.9332834550205</v>
      </c>
      <c r="AI20" s="30"/>
      <c r="AJ20" s="29">
        <f>IFERROR(F20/U20,"N.A.")</f>
        <v>11230.260678187158</v>
      </c>
      <c r="AK20" s="30"/>
      <c r="AL20" s="29">
        <f>IFERROR(H20/W20,"N.A.")</f>
        <v>3462.2057157652871</v>
      </c>
      <c r="AM20" s="30"/>
      <c r="AN20" s="29">
        <f>IFERROR(J20/Y20,"N.A.")</f>
        <v>0</v>
      </c>
      <c r="AO20" s="30"/>
      <c r="AP20" s="29">
        <f>IFERROR(L20/AA20,"N.A.")</f>
        <v>5269.9094196702154</v>
      </c>
      <c r="AQ20" s="30"/>
      <c r="AR20" s="18">
        <f>IFERROR(N20/AC20, "N.A.")</f>
        <v>5269.9094196702154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>
        <v>132322281.99999993</v>
      </c>
      <c r="C27" s="2"/>
      <c r="D27" s="2">
        <v>71162697.999999985</v>
      </c>
      <c r="E27" s="2"/>
      <c r="F27" s="2">
        <v>77158942.000000015</v>
      </c>
      <c r="G27" s="2"/>
      <c r="H27" s="2">
        <v>141720062.99999994</v>
      </c>
      <c r="I27" s="2"/>
      <c r="J27" s="2">
        <v>0</v>
      </c>
      <c r="K27" s="2"/>
      <c r="L27" s="1">
        <f t="shared" ref="L27:M30" si="11">B27+D27+F27+H27+J27</f>
        <v>422363984.99999988</v>
      </c>
      <c r="M27" s="12">
        <f t="shared" si="11"/>
        <v>0</v>
      </c>
      <c r="N27" s="13">
        <f>L27+M27</f>
        <v>422363984.99999988</v>
      </c>
      <c r="P27" s="3" t="s">
        <v>12</v>
      </c>
      <c r="Q27" s="2">
        <v>26946</v>
      </c>
      <c r="R27" s="2">
        <v>0</v>
      </c>
      <c r="S27" s="2">
        <v>14755</v>
      </c>
      <c r="T27" s="2">
        <v>0</v>
      </c>
      <c r="U27" s="2">
        <v>10621</v>
      </c>
      <c r="V27" s="2">
        <v>0</v>
      </c>
      <c r="W27" s="2">
        <v>28329</v>
      </c>
      <c r="X27" s="2">
        <v>0</v>
      </c>
      <c r="Y27" s="2">
        <v>3404</v>
      </c>
      <c r="Z27" s="2">
        <v>0</v>
      </c>
      <c r="AA27" s="1">
        <f t="shared" ref="AA27:AB30" si="12">Q27+S27+U27+W27+Y27</f>
        <v>84055</v>
      </c>
      <c r="AB27" s="12">
        <f t="shared" si="12"/>
        <v>0</v>
      </c>
      <c r="AC27" s="13">
        <f>AA27+AB27</f>
        <v>84055</v>
      </c>
      <c r="AE27" s="3" t="s">
        <v>12</v>
      </c>
      <c r="AF27" s="2">
        <f t="shared" ref="AF27:AR30" si="13">IFERROR(B27/Q27, "N.A.")</f>
        <v>4910.6465523639845</v>
      </c>
      <c r="AG27" s="2" t="str">
        <f t="shared" si="13"/>
        <v>N.A.</v>
      </c>
      <c r="AH27" s="2">
        <f t="shared" si="13"/>
        <v>4822.9547949847502</v>
      </c>
      <c r="AI27" s="2" t="str">
        <f t="shared" si="13"/>
        <v>N.A.</v>
      </c>
      <c r="AJ27" s="2">
        <f t="shared" si="13"/>
        <v>7264.7530364372487</v>
      </c>
      <c r="AK27" s="2" t="str">
        <f t="shared" si="13"/>
        <v>N.A.</v>
      </c>
      <c r="AL27" s="2">
        <f t="shared" si="13"/>
        <v>5002.649687599278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5024.8525965141853</v>
      </c>
      <c r="AQ27" s="17" t="str">
        <f t="shared" si="13"/>
        <v>N.A.</v>
      </c>
      <c r="AR27" s="13">
        <f t="shared" si="13"/>
        <v>5024.8525965141853</v>
      </c>
    </row>
    <row r="28" spans="1:44" ht="15" customHeight="1" thickBot="1" x14ac:dyDescent="0.3">
      <c r="A28" s="3" t="s">
        <v>13</v>
      </c>
      <c r="B28" s="2">
        <v>5722168</v>
      </c>
      <c r="C28" s="2">
        <v>1619140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5722168</v>
      </c>
      <c r="M28" s="12">
        <f t="shared" si="11"/>
        <v>1619140</v>
      </c>
      <c r="N28" s="13">
        <f>L28+M28</f>
        <v>7341308</v>
      </c>
      <c r="P28" s="3" t="s">
        <v>13</v>
      </c>
      <c r="Q28" s="2">
        <v>2202</v>
      </c>
      <c r="R28" s="2">
        <v>286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2202</v>
      </c>
      <c r="AB28" s="12">
        <f t="shared" si="12"/>
        <v>286</v>
      </c>
      <c r="AC28" s="13">
        <f>AA28+AB28</f>
        <v>2488</v>
      </c>
      <c r="AE28" s="3" t="s">
        <v>13</v>
      </c>
      <c r="AF28" s="2">
        <f t="shared" si="13"/>
        <v>2598.6230699364214</v>
      </c>
      <c r="AG28" s="2">
        <f t="shared" si="13"/>
        <v>5661.3286713286716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2598.6230699364214</v>
      </c>
      <c r="AQ28" s="17">
        <f t="shared" si="13"/>
        <v>5661.3286713286716</v>
      </c>
      <c r="AR28" s="13">
        <f t="shared" si="13"/>
        <v>2950.6864951768489</v>
      </c>
    </row>
    <row r="29" spans="1:44" ht="15" customHeight="1" thickBot="1" x14ac:dyDescent="0.3">
      <c r="A29" s="3" t="s">
        <v>14</v>
      </c>
      <c r="B29" s="2">
        <v>219347541.99999991</v>
      </c>
      <c r="C29" s="2">
        <v>1037127753</v>
      </c>
      <c r="D29" s="2">
        <v>58536832.000000015</v>
      </c>
      <c r="E29" s="2">
        <v>16628188</v>
      </c>
      <c r="F29" s="2"/>
      <c r="G29" s="2">
        <v>190730040</v>
      </c>
      <c r="H29" s="2"/>
      <c r="I29" s="2">
        <v>56012762.000000007</v>
      </c>
      <c r="J29" s="2">
        <v>0</v>
      </c>
      <c r="K29" s="2"/>
      <c r="L29" s="1">
        <f t="shared" si="11"/>
        <v>277884373.99999994</v>
      </c>
      <c r="M29" s="12">
        <f t="shared" si="11"/>
        <v>1300498743</v>
      </c>
      <c r="N29" s="13">
        <f>L29+M29</f>
        <v>1578383117</v>
      </c>
      <c r="P29" s="3" t="s">
        <v>14</v>
      </c>
      <c r="Q29" s="2">
        <v>43654</v>
      </c>
      <c r="R29" s="2">
        <v>155518</v>
      </c>
      <c r="S29" s="2">
        <v>8512</v>
      </c>
      <c r="T29" s="2">
        <v>3491</v>
      </c>
      <c r="U29" s="2">
        <v>0</v>
      </c>
      <c r="V29" s="2">
        <v>11933</v>
      </c>
      <c r="W29" s="2">
        <v>0</v>
      </c>
      <c r="X29" s="2">
        <v>8717</v>
      </c>
      <c r="Y29" s="2">
        <v>3310</v>
      </c>
      <c r="Z29" s="2">
        <v>0</v>
      </c>
      <c r="AA29" s="1">
        <f t="shared" si="12"/>
        <v>55476</v>
      </c>
      <c r="AB29" s="12">
        <f t="shared" si="12"/>
        <v>179659</v>
      </c>
      <c r="AC29" s="13">
        <f>AA29+AB29</f>
        <v>235135</v>
      </c>
      <c r="AE29" s="3" t="s">
        <v>14</v>
      </c>
      <c r="AF29" s="2">
        <f t="shared" si="13"/>
        <v>5024.6836945068017</v>
      </c>
      <c r="AG29" s="2">
        <f t="shared" si="13"/>
        <v>6668.8598940315587</v>
      </c>
      <c r="AH29" s="2">
        <f t="shared" si="13"/>
        <v>6876.9774436090247</v>
      </c>
      <c r="AI29" s="2">
        <f t="shared" si="13"/>
        <v>4763.1589802348899</v>
      </c>
      <c r="AJ29" s="2" t="str">
        <f t="shared" si="13"/>
        <v>N.A.</v>
      </c>
      <c r="AK29" s="2">
        <f t="shared" si="13"/>
        <v>15983.410709796362</v>
      </c>
      <c r="AL29" s="2" t="str">
        <f t="shared" si="13"/>
        <v>N.A.</v>
      </c>
      <c r="AM29" s="2">
        <f t="shared" si="13"/>
        <v>6425.6925547780211</v>
      </c>
      <c r="AN29" s="2">
        <f t="shared" si="13"/>
        <v>0</v>
      </c>
      <c r="AO29" s="2" t="str">
        <f t="shared" si="13"/>
        <v>N.A.</v>
      </c>
      <c r="AP29" s="16">
        <f t="shared" si="13"/>
        <v>5009.0917513879867</v>
      </c>
      <c r="AQ29" s="17">
        <f t="shared" si="13"/>
        <v>7238.7063436844246</v>
      </c>
      <c r="AR29" s="13">
        <f t="shared" si="13"/>
        <v>6712.6676887745334</v>
      </c>
    </row>
    <row r="30" spans="1:44" ht="15" customHeight="1" thickBot="1" x14ac:dyDescent="0.3">
      <c r="A30" s="3" t="s">
        <v>15</v>
      </c>
      <c r="B30" s="2">
        <v>10986069.999999998</v>
      </c>
      <c r="C30" s="2">
        <v>3563931</v>
      </c>
      <c r="D30" s="2">
        <v>8714403</v>
      </c>
      <c r="E30" s="2">
        <v>4568320</v>
      </c>
      <c r="F30" s="2"/>
      <c r="G30" s="2">
        <v>18072787.999999996</v>
      </c>
      <c r="H30" s="2">
        <v>14692349.999999998</v>
      </c>
      <c r="I30" s="2"/>
      <c r="J30" s="2">
        <v>0</v>
      </c>
      <c r="K30" s="2"/>
      <c r="L30" s="1">
        <f t="shared" si="11"/>
        <v>34392823</v>
      </c>
      <c r="M30" s="12">
        <f t="shared" si="11"/>
        <v>26205038.999999996</v>
      </c>
      <c r="N30" s="13">
        <f>L30+M30</f>
        <v>60597862</v>
      </c>
      <c r="P30" s="3" t="s">
        <v>15</v>
      </c>
      <c r="Q30" s="2">
        <v>5679</v>
      </c>
      <c r="R30" s="2">
        <v>1052</v>
      </c>
      <c r="S30" s="2">
        <v>1831</v>
      </c>
      <c r="T30" s="2">
        <v>1354</v>
      </c>
      <c r="U30" s="2">
        <v>0</v>
      </c>
      <c r="V30" s="2">
        <v>2697</v>
      </c>
      <c r="W30" s="2">
        <v>10719</v>
      </c>
      <c r="X30" s="2">
        <v>0</v>
      </c>
      <c r="Y30" s="2">
        <v>3428</v>
      </c>
      <c r="Z30" s="2">
        <v>0</v>
      </c>
      <c r="AA30" s="1">
        <f t="shared" si="12"/>
        <v>21657</v>
      </c>
      <c r="AB30" s="12">
        <f t="shared" si="12"/>
        <v>5103</v>
      </c>
      <c r="AC30" s="19">
        <f>AA30+AB30</f>
        <v>26760</v>
      </c>
      <c r="AE30" s="3" t="s">
        <v>15</v>
      </c>
      <c r="AF30" s="2">
        <f t="shared" si="13"/>
        <v>1934.5078358865994</v>
      </c>
      <c r="AG30" s="2">
        <f t="shared" si="13"/>
        <v>3387.7671102661598</v>
      </c>
      <c r="AH30" s="2">
        <f t="shared" si="13"/>
        <v>4759.3681048607323</v>
      </c>
      <c r="AI30" s="2">
        <f t="shared" si="13"/>
        <v>3373.9438700147712</v>
      </c>
      <c r="AJ30" s="2" t="str">
        <f t="shared" si="13"/>
        <v>N.A.</v>
      </c>
      <c r="AK30" s="2">
        <f t="shared" si="13"/>
        <v>6701.0708194289937</v>
      </c>
      <c r="AL30" s="2">
        <f t="shared" si="13"/>
        <v>1370.6828995242092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1588.069584891721</v>
      </c>
      <c r="AQ30" s="17">
        <f t="shared" si="13"/>
        <v>5135.2222222222217</v>
      </c>
      <c r="AR30" s="13">
        <f t="shared" si="13"/>
        <v>2264.4940956651717</v>
      </c>
    </row>
    <row r="31" spans="1:44" ht="15" customHeight="1" thickBot="1" x14ac:dyDescent="0.3">
      <c r="A31" s="4" t="s">
        <v>16</v>
      </c>
      <c r="B31" s="2">
        <v>368378062.0000003</v>
      </c>
      <c r="C31" s="2">
        <v>1042310824.0000002</v>
      </c>
      <c r="D31" s="2">
        <v>138413933.00000012</v>
      </c>
      <c r="E31" s="2">
        <v>21196507.999999996</v>
      </c>
      <c r="F31" s="2">
        <v>77158942.000000015</v>
      </c>
      <c r="G31" s="2">
        <v>208802828</v>
      </c>
      <c r="H31" s="2">
        <v>156412413</v>
      </c>
      <c r="I31" s="2">
        <v>56012762.000000007</v>
      </c>
      <c r="J31" s="2">
        <v>0</v>
      </c>
      <c r="K31" s="2"/>
      <c r="L31" s="1">
        <f t="shared" ref="L31" si="14">B31+D31+F31+H31+J31</f>
        <v>740363350.00000048</v>
      </c>
      <c r="M31" s="12">
        <f t="shared" ref="M31" si="15">C31+E31+G31+I31+K31</f>
        <v>1328322922.0000002</v>
      </c>
      <c r="N31" s="19">
        <f>L31+M31</f>
        <v>2068686272.0000007</v>
      </c>
      <c r="P31" s="4" t="s">
        <v>16</v>
      </c>
      <c r="Q31" s="2">
        <v>78481</v>
      </c>
      <c r="R31" s="2">
        <v>156856</v>
      </c>
      <c r="S31" s="2">
        <v>25098</v>
      </c>
      <c r="T31" s="2">
        <v>4845</v>
      </c>
      <c r="U31" s="2">
        <v>10621</v>
      </c>
      <c r="V31" s="2">
        <v>14630</v>
      </c>
      <c r="W31" s="2">
        <v>39048</v>
      </c>
      <c r="X31" s="2">
        <v>8717</v>
      </c>
      <c r="Y31" s="2">
        <v>10142</v>
      </c>
      <c r="Z31" s="2">
        <v>0</v>
      </c>
      <c r="AA31" s="1">
        <f t="shared" ref="AA31" si="16">Q31+S31+U31+W31+Y31</f>
        <v>163390</v>
      </c>
      <c r="AB31" s="12">
        <f t="shared" ref="AB31" si="17">R31+T31+V31+X31+Z31</f>
        <v>185048</v>
      </c>
      <c r="AC31" s="13">
        <f>AA31+AB31</f>
        <v>348438</v>
      </c>
      <c r="AE31" s="4" t="s">
        <v>16</v>
      </c>
      <c r="AF31" s="2">
        <f t="shared" ref="AF31:AO31" si="18">IFERROR(B31/Q31, "N.A.")</f>
        <v>4693.8502567500454</v>
      </c>
      <c r="AG31" s="2">
        <f t="shared" si="18"/>
        <v>6645.0172387412676</v>
      </c>
      <c r="AH31" s="2">
        <f t="shared" si="18"/>
        <v>5514.9387600605669</v>
      </c>
      <c r="AI31" s="2">
        <f t="shared" si="18"/>
        <v>4374.9242518059846</v>
      </c>
      <c r="AJ31" s="2">
        <f t="shared" si="18"/>
        <v>7264.7530364372487</v>
      </c>
      <c r="AK31" s="2">
        <f t="shared" si="18"/>
        <v>14272.237047163362</v>
      </c>
      <c r="AL31" s="2">
        <f t="shared" si="18"/>
        <v>4005.6446681007992</v>
      </c>
      <c r="AM31" s="2">
        <f t="shared" si="18"/>
        <v>6425.6925547780211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4531.2647652855158</v>
      </c>
      <c r="AQ31" s="17">
        <f t="shared" ref="AQ31" si="20">IFERROR(M31/AB31, "N.A.")</f>
        <v>7178.261434870954</v>
      </c>
      <c r="AR31" s="13">
        <f t="shared" ref="AR31" si="21">IFERROR(N31/AC31, "N.A.")</f>
        <v>5937.0283149369488</v>
      </c>
    </row>
    <row r="32" spans="1:44" ht="15" customHeight="1" thickBot="1" x14ac:dyDescent="0.3">
      <c r="A32" s="5" t="s">
        <v>0</v>
      </c>
      <c r="B32" s="49">
        <f>B31+C31</f>
        <v>1410688886.0000005</v>
      </c>
      <c r="C32" s="50"/>
      <c r="D32" s="49">
        <f>D31+E31</f>
        <v>159610441.00000012</v>
      </c>
      <c r="E32" s="50"/>
      <c r="F32" s="49">
        <f>F31+G31</f>
        <v>285961770</v>
      </c>
      <c r="G32" s="50"/>
      <c r="H32" s="49">
        <f>H31+I31</f>
        <v>212425175</v>
      </c>
      <c r="I32" s="50"/>
      <c r="J32" s="49">
        <f>J31+K31</f>
        <v>0</v>
      </c>
      <c r="K32" s="50"/>
      <c r="L32" s="49">
        <f>L31+M31</f>
        <v>2068686272.0000007</v>
      </c>
      <c r="M32" s="51"/>
      <c r="N32" s="20">
        <f>B32+D32+F32+H32+J32</f>
        <v>2068686272.0000005</v>
      </c>
      <c r="P32" s="5" t="s">
        <v>0</v>
      </c>
      <c r="Q32" s="49">
        <f>Q31+R31</f>
        <v>235337</v>
      </c>
      <c r="R32" s="50"/>
      <c r="S32" s="49">
        <f>S31+T31</f>
        <v>29943</v>
      </c>
      <c r="T32" s="50"/>
      <c r="U32" s="49">
        <f>U31+V31</f>
        <v>25251</v>
      </c>
      <c r="V32" s="50"/>
      <c r="W32" s="49">
        <f>W31+X31</f>
        <v>47765</v>
      </c>
      <c r="X32" s="50"/>
      <c r="Y32" s="49">
        <f>Y31+Z31</f>
        <v>10142</v>
      </c>
      <c r="Z32" s="50"/>
      <c r="AA32" s="49">
        <f>AA31+AB31</f>
        <v>348438</v>
      </c>
      <c r="AB32" s="50"/>
      <c r="AC32" s="21">
        <f>Q32+S32+U32+W32+Y32</f>
        <v>348438</v>
      </c>
      <c r="AE32" s="5" t="s">
        <v>0</v>
      </c>
      <c r="AF32" s="29">
        <f>IFERROR(B32/Q32,"N.A.")</f>
        <v>5994.3352978919611</v>
      </c>
      <c r="AG32" s="30"/>
      <c r="AH32" s="29">
        <f>IFERROR(D32/S32,"N.A.")</f>
        <v>5330.4759376148058</v>
      </c>
      <c r="AI32" s="30"/>
      <c r="AJ32" s="29">
        <f>IFERROR(F32/U32,"N.A.")</f>
        <v>11324.77010811453</v>
      </c>
      <c r="AK32" s="30"/>
      <c r="AL32" s="29">
        <f>IFERROR(H32/W32,"N.A.")</f>
        <v>4447.2977075264316</v>
      </c>
      <c r="AM32" s="30"/>
      <c r="AN32" s="29">
        <f>IFERROR(J32/Y32,"N.A.")</f>
        <v>0</v>
      </c>
      <c r="AO32" s="30"/>
      <c r="AP32" s="29">
        <f>IFERROR(L32/AA32,"N.A.")</f>
        <v>5937.0283149369488</v>
      </c>
      <c r="AQ32" s="30"/>
      <c r="AR32" s="18">
        <f>IFERROR(N32/AC32, "N.A.")</f>
        <v>5937.0283149369488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>
        <v>24807008</v>
      </c>
      <c r="C39" s="2"/>
      <c r="D39" s="2">
        <v>2840930</v>
      </c>
      <c r="E39" s="2"/>
      <c r="F39" s="2">
        <v>10868435</v>
      </c>
      <c r="G39" s="2"/>
      <c r="H39" s="2">
        <v>79082307.99999997</v>
      </c>
      <c r="I39" s="2"/>
      <c r="J39" s="2">
        <v>0</v>
      </c>
      <c r="K39" s="2"/>
      <c r="L39" s="1">
        <f t="shared" ref="L39:M42" si="22">B39+D39+F39+H39+J39</f>
        <v>117598680.99999997</v>
      </c>
      <c r="M39" s="12">
        <f t="shared" si="22"/>
        <v>0</v>
      </c>
      <c r="N39" s="13">
        <f>L39+M39</f>
        <v>117598680.99999997</v>
      </c>
      <c r="P39" s="3" t="s">
        <v>12</v>
      </c>
      <c r="Q39" s="2">
        <v>7379</v>
      </c>
      <c r="R39" s="2">
        <v>0</v>
      </c>
      <c r="S39" s="2">
        <v>806</v>
      </c>
      <c r="T39" s="2">
        <v>0</v>
      </c>
      <c r="U39" s="2">
        <v>1726</v>
      </c>
      <c r="V39" s="2">
        <v>0</v>
      </c>
      <c r="W39" s="2">
        <v>37045</v>
      </c>
      <c r="X39" s="2">
        <v>0</v>
      </c>
      <c r="Y39" s="2">
        <v>9849</v>
      </c>
      <c r="Z39" s="2">
        <v>0</v>
      </c>
      <c r="AA39" s="1">
        <f t="shared" ref="AA39:AB42" si="23">Q39+S39+U39+W39+Y39</f>
        <v>56805</v>
      </c>
      <c r="AB39" s="12">
        <f t="shared" si="23"/>
        <v>0</v>
      </c>
      <c r="AC39" s="13">
        <f>AA39+AB39</f>
        <v>56805</v>
      </c>
      <c r="AE39" s="3" t="s">
        <v>12</v>
      </c>
      <c r="AF39" s="2">
        <f t="shared" ref="AF39:AR42" si="24">IFERROR(B39/Q39, "N.A.")</f>
        <v>3361.8387315354385</v>
      </c>
      <c r="AG39" s="2" t="str">
        <f t="shared" si="24"/>
        <v>N.A.</v>
      </c>
      <c r="AH39" s="2">
        <f t="shared" si="24"/>
        <v>3524.7270471464021</v>
      </c>
      <c r="AI39" s="2" t="str">
        <f t="shared" si="24"/>
        <v>N.A.</v>
      </c>
      <c r="AJ39" s="2">
        <f t="shared" si="24"/>
        <v>6296.8916570104284</v>
      </c>
      <c r="AK39" s="2" t="str">
        <f t="shared" si="24"/>
        <v>N.A.</v>
      </c>
      <c r="AL39" s="2">
        <f t="shared" si="24"/>
        <v>2134.7633418814949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2070.2170759616224</v>
      </c>
      <c r="AQ39" s="17" t="str">
        <f t="shared" si="24"/>
        <v>N.A.</v>
      </c>
      <c r="AR39" s="13">
        <f t="shared" si="24"/>
        <v>2070.2170759616224</v>
      </c>
    </row>
    <row r="40" spans="1:44" ht="15" customHeight="1" thickBot="1" x14ac:dyDescent="0.3">
      <c r="A40" s="3" t="s">
        <v>13</v>
      </c>
      <c r="B40" s="2">
        <v>46246147.000000022</v>
      </c>
      <c r="C40" s="2">
        <v>4933106</v>
      </c>
      <c r="D40" s="2">
        <v>1724808</v>
      </c>
      <c r="E40" s="2"/>
      <c r="F40" s="2"/>
      <c r="G40" s="2"/>
      <c r="H40" s="2"/>
      <c r="I40" s="2"/>
      <c r="J40" s="2"/>
      <c r="K40" s="2"/>
      <c r="L40" s="1">
        <f t="shared" si="22"/>
        <v>47970955.000000022</v>
      </c>
      <c r="M40" s="12">
        <f t="shared" si="22"/>
        <v>4933106</v>
      </c>
      <c r="N40" s="13">
        <f>L40+M40</f>
        <v>52904061.000000022</v>
      </c>
      <c r="P40" s="3" t="s">
        <v>13</v>
      </c>
      <c r="Q40" s="2">
        <v>17552</v>
      </c>
      <c r="R40" s="2">
        <v>2085</v>
      </c>
      <c r="S40" s="2">
        <v>1617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19169</v>
      </c>
      <c r="AB40" s="12">
        <f t="shared" si="23"/>
        <v>2085</v>
      </c>
      <c r="AC40" s="13">
        <f>AA40+AB40</f>
        <v>21254</v>
      </c>
      <c r="AE40" s="3" t="s">
        <v>13</v>
      </c>
      <c r="AF40" s="2">
        <f t="shared" si="24"/>
        <v>2634.8078281677313</v>
      </c>
      <c r="AG40" s="2">
        <f t="shared" si="24"/>
        <v>2365.9980815347722</v>
      </c>
      <c r="AH40" s="2">
        <f t="shared" si="24"/>
        <v>1066.6716141001855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2502.527779226878</v>
      </c>
      <c r="AQ40" s="17">
        <f t="shared" si="24"/>
        <v>2365.9980815347722</v>
      </c>
      <c r="AR40" s="13">
        <f t="shared" si="24"/>
        <v>2489.1343276559719</v>
      </c>
    </row>
    <row r="41" spans="1:44" ht="15" customHeight="1" thickBot="1" x14ac:dyDescent="0.3">
      <c r="A41" s="3" t="s">
        <v>14</v>
      </c>
      <c r="B41" s="2">
        <v>107667494.00000001</v>
      </c>
      <c r="C41" s="2">
        <v>499861620.99999982</v>
      </c>
      <c r="D41" s="2">
        <v>22596857.999999985</v>
      </c>
      <c r="E41" s="2">
        <v>11277790</v>
      </c>
      <c r="F41" s="2"/>
      <c r="G41" s="2">
        <v>47601889.999999993</v>
      </c>
      <c r="H41" s="2"/>
      <c r="I41" s="2">
        <v>27163813</v>
      </c>
      <c r="J41" s="2">
        <v>0</v>
      </c>
      <c r="K41" s="2"/>
      <c r="L41" s="1">
        <f t="shared" si="22"/>
        <v>130264352</v>
      </c>
      <c r="M41" s="12">
        <f t="shared" si="22"/>
        <v>585905113.99999976</v>
      </c>
      <c r="N41" s="13">
        <f>L41+M41</f>
        <v>716169465.99999976</v>
      </c>
      <c r="P41" s="3" t="s">
        <v>14</v>
      </c>
      <c r="Q41" s="2">
        <v>23775</v>
      </c>
      <c r="R41" s="2">
        <v>84522</v>
      </c>
      <c r="S41" s="2">
        <v>4843</v>
      </c>
      <c r="T41" s="2">
        <v>1450</v>
      </c>
      <c r="U41" s="2">
        <v>0</v>
      </c>
      <c r="V41" s="2">
        <v>3693</v>
      </c>
      <c r="W41" s="2">
        <v>0</v>
      </c>
      <c r="X41" s="2">
        <v>6090</v>
      </c>
      <c r="Y41" s="2">
        <v>6794</v>
      </c>
      <c r="Z41" s="2">
        <v>0</v>
      </c>
      <c r="AA41" s="1">
        <f t="shared" si="23"/>
        <v>35412</v>
      </c>
      <c r="AB41" s="12">
        <f t="shared" si="23"/>
        <v>95755</v>
      </c>
      <c r="AC41" s="13">
        <f>AA41+AB41</f>
        <v>131167</v>
      </c>
      <c r="AE41" s="3" t="s">
        <v>14</v>
      </c>
      <c r="AF41" s="2">
        <f t="shared" si="24"/>
        <v>4528.601219768665</v>
      </c>
      <c r="AG41" s="2">
        <f t="shared" si="24"/>
        <v>5913.9824069473016</v>
      </c>
      <c r="AH41" s="2">
        <f t="shared" si="24"/>
        <v>4665.880239520955</v>
      </c>
      <c r="AI41" s="2">
        <f t="shared" si="24"/>
        <v>7777.7862068965514</v>
      </c>
      <c r="AJ41" s="2" t="str">
        <f t="shared" si="24"/>
        <v>N.A.</v>
      </c>
      <c r="AK41" s="2">
        <f t="shared" si="24"/>
        <v>12889.761711345787</v>
      </c>
      <c r="AL41" s="2" t="str">
        <f t="shared" si="24"/>
        <v>N.A.</v>
      </c>
      <c r="AM41" s="2">
        <f t="shared" si="24"/>
        <v>4460.3962233169132</v>
      </c>
      <c r="AN41" s="2">
        <f t="shared" si="24"/>
        <v>0</v>
      </c>
      <c r="AO41" s="2" t="str">
        <f t="shared" si="24"/>
        <v>N.A.</v>
      </c>
      <c r="AP41" s="16">
        <f t="shared" si="24"/>
        <v>3678.5369931096802</v>
      </c>
      <c r="AQ41" s="17">
        <f t="shared" si="24"/>
        <v>6118.7939428750433</v>
      </c>
      <c r="AR41" s="13">
        <f t="shared" si="24"/>
        <v>5459.982053412823</v>
      </c>
    </row>
    <row r="42" spans="1:44" ht="15" customHeight="1" thickBot="1" x14ac:dyDescent="0.3">
      <c r="A42" s="3" t="s">
        <v>15</v>
      </c>
      <c r="B42" s="2">
        <v>288100</v>
      </c>
      <c r="C42" s="2">
        <v>167700</v>
      </c>
      <c r="D42" s="2">
        <v>131580</v>
      </c>
      <c r="E42" s="2"/>
      <c r="F42" s="2"/>
      <c r="G42" s="2"/>
      <c r="H42" s="2">
        <v>2244014</v>
      </c>
      <c r="I42" s="2"/>
      <c r="J42" s="2">
        <v>0</v>
      </c>
      <c r="K42" s="2"/>
      <c r="L42" s="1">
        <f t="shared" si="22"/>
        <v>2663694</v>
      </c>
      <c r="M42" s="12">
        <f t="shared" si="22"/>
        <v>167700</v>
      </c>
      <c r="N42" s="13">
        <f>L42+M42</f>
        <v>2831394</v>
      </c>
      <c r="P42" s="3" t="s">
        <v>15</v>
      </c>
      <c r="Q42" s="2">
        <v>135</v>
      </c>
      <c r="R42" s="2">
        <v>65</v>
      </c>
      <c r="S42" s="2">
        <v>102</v>
      </c>
      <c r="T42" s="2">
        <v>0</v>
      </c>
      <c r="U42" s="2">
        <v>0</v>
      </c>
      <c r="V42" s="2">
        <v>0</v>
      </c>
      <c r="W42" s="2">
        <v>1791</v>
      </c>
      <c r="X42" s="2">
        <v>0</v>
      </c>
      <c r="Y42" s="2">
        <v>1579</v>
      </c>
      <c r="Z42" s="2">
        <v>0</v>
      </c>
      <c r="AA42" s="1">
        <f t="shared" si="23"/>
        <v>3607</v>
      </c>
      <c r="AB42" s="12">
        <f t="shared" si="23"/>
        <v>65</v>
      </c>
      <c r="AC42" s="13">
        <f>AA42+AB42</f>
        <v>3672</v>
      </c>
      <c r="AE42" s="3" t="s">
        <v>15</v>
      </c>
      <c r="AF42" s="2">
        <f t="shared" si="24"/>
        <v>2134.0740740740739</v>
      </c>
      <c r="AG42" s="2">
        <f t="shared" si="24"/>
        <v>2580</v>
      </c>
      <c r="AH42" s="2">
        <f t="shared" si="24"/>
        <v>1290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1252.9391401451703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738.47906847795957</v>
      </c>
      <c r="AQ42" s="17">
        <f t="shared" si="24"/>
        <v>2580</v>
      </c>
      <c r="AR42" s="13">
        <f t="shared" si="24"/>
        <v>771.07679738562092</v>
      </c>
    </row>
    <row r="43" spans="1:44" ht="15" customHeight="1" thickBot="1" x14ac:dyDescent="0.3">
      <c r="A43" s="4" t="s">
        <v>16</v>
      </c>
      <c r="B43" s="2">
        <v>179008748.99999997</v>
      </c>
      <c r="C43" s="2">
        <v>504962426.99999976</v>
      </c>
      <c r="D43" s="2">
        <v>27294176.000000004</v>
      </c>
      <c r="E43" s="2">
        <v>11277790</v>
      </c>
      <c r="F43" s="2">
        <v>10868435</v>
      </c>
      <c r="G43" s="2">
        <v>47601889.999999993</v>
      </c>
      <c r="H43" s="2">
        <v>81326321.99999997</v>
      </c>
      <c r="I43" s="2">
        <v>27163813</v>
      </c>
      <c r="J43" s="2">
        <v>0</v>
      </c>
      <c r="K43" s="2"/>
      <c r="L43" s="1">
        <f t="shared" ref="L43" si="25">B43+D43+F43+H43+J43</f>
        <v>298497681.99999994</v>
      </c>
      <c r="M43" s="12">
        <f t="shared" ref="M43" si="26">C43+E43+G43+I43+K43</f>
        <v>591005919.99999976</v>
      </c>
      <c r="N43" s="19">
        <f>L43+M43</f>
        <v>889503601.99999976</v>
      </c>
      <c r="P43" s="4" t="s">
        <v>16</v>
      </c>
      <c r="Q43" s="2">
        <v>48841</v>
      </c>
      <c r="R43" s="2">
        <v>86672</v>
      </c>
      <c r="S43" s="2">
        <v>7368</v>
      </c>
      <c r="T43" s="2">
        <v>1450</v>
      </c>
      <c r="U43" s="2">
        <v>1726</v>
      </c>
      <c r="V43" s="2">
        <v>3693</v>
      </c>
      <c r="W43" s="2">
        <v>38836</v>
      </c>
      <c r="X43" s="2">
        <v>6090</v>
      </c>
      <c r="Y43" s="2">
        <v>18222</v>
      </c>
      <c r="Z43" s="2">
        <v>0</v>
      </c>
      <c r="AA43" s="1">
        <f t="shared" ref="AA43" si="27">Q43+S43+U43+W43+Y43</f>
        <v>114993</v>
      </c>
      <c r="AB43" s="12">
        <f t="shared" ref="AB43" si="28">R43+T43+V43+X43+Z43</f>
        <v>97905</v>
      </c>
      <c r="AC43" s="19">
        <f>AA43+AB43</f>
        <v>212898</v>
      </c>
      <c r="AE43" s="4" t="s">
        <v>16</v>
      </c>
      <c r="AF43" s="2">
        <f t="shared" ref="AF43:AO43" si="29">IFERROR(B43/Q43, "N.A.")</f>
        <v>3665.1327573145509</v>
      </c>
      <c r="AG43" s="2">
        <f t="shared" si="29"/>
        <v>5826.1310111685407</v>
      </c>
      <c r="AH43" s="2">
        <f t="shared" si="29"/>
        <v>3704.4212812160699</v>
      </c>
      <c r="AI43" s="2">
        <f t="shared" si="29"/>
        <v>7777.7862068965514</v>
      </c>
      <c r="AJ43" s="2">
        <f t="shared" si="29"/>
        <v>6296.8916570104284</v>
      </c>
      <c r="AK43" s="2">
        <f t="shared" si="29"/>
        <v>12889.761711345787</v>
      </c>
      <c r="AL43" s="2">
        <f t="shared" si="29"/>
        <v>2094.0962509012247</v>
      </c>
      <c r="AM43" s="2">
        <f t="shared" si="29"/>
        <v>4460.3962233169132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2595.7900220013389</v>
      </c>
      <c r="AQ43" s="17">
        <f t="shared" ref="AQ43" si="31">IFERROR(M43/AB43, "N.A.")</f>
        <v>6036.5243858842732</v>
      </c>
      <c r="AR43" s="13">
        <f t="shared" ref="AR43" si="32">IFERROR(N43/AC43, "N.A.")</f>
        <v>4178.0740166652567</v>
      </c>
    </row>
    <row r="44" spans="1:44" ht="15" customHeight="1" thickBot="1" x14ac:dyDescent="0.3">
      <c r="A44" s="5" t="s">
        <v>0</v>
      </c>
      <c r="B44" s="49">
        <f>B43+C43</f>
        <v>683971175.99999976</v>
      </c>
      <c r="C44" s="50"/>
      <c r="D44" s="49">
        <f>D43+E43</f>
        <v>38571966</v>
      </c>
      <c r="E44" s="50"/>
      <c r="F44" s="49">
        <f>F43+G43</f>
        <v>58470324.999999993</v>
      </c>
      <c r="G44" s="50"/>
      <c r="H44" s="49">
        <f>H43+I43</f>
        <v>108490134.99999997</v>
      </c>
      <c r="I44" s="50"/>
      <c r="J44" s="49">
        <f>J43+K43</f>
        <v>0</v>
      </c>
      <c r="K44" s="50"/>
      <c r="L44" s="49">
        <f>L43+M43</f>
        <v>889503601.99999976</v>
      </c>
      <c r="M44" s="51"/>
      <c r="N44" s="20">
        <f>B44+D44+F44+H44+J44</f>
        <v>889503601.99999976</v>
      </c>
      <c r="P44" s="5" t="s">
        <v>0</v>
      </c>
      <c r="Q44" s="49">
        <f>Q43+R43</f>
        <v>135513</v>
      </c>
      <c r="R44" s="50"/>
      <c r="S44" s="49">
        <f>S43+T43</f>
        <v>8818</v>
      </c>
      <c r="T44" s="50"/>
      <c r="U44" s="49">
        <f>U43+V43</f>
        <v>5419</v>
      </c>
      <c r="V44" s="50"/>
      <c r="W44" s="49">
        <f>W43+X43</f>
        <v>44926</v>
      </c>
      <c r="X44" s="50"/>
      <c r="Y44" s="49">
        <f>Y43+Z43</f>
        <v>18222</v>
      </c>
      <c r="Z44" s="50"/>
      <c r="AA44" s="49">
        <f>AA43+AB43</f>
        <v>212898</v>
      </c>
      <c r="AB44" s="51"/>
      <c r="AC44" s="20">
        <f>Q44+S44+U44+W44+Y44</f>
        <v>212898</v>
      </c>
      <c r="AE44" s="5" t="s">
        <v>0</v>
      </c>
      <c r="AF44" s="29">
        <f>IFERROR(B44/Q44,"N.A.")</f>
        <v>5047.2735161940163</v>
      </c>
      <c r="AG44" s="30"/>
      <c r="AH44" s="29">
        <f>IFERROR(D44/S44,"N.A.")</f>
        <v>4374.2306645497847</v>
      </c>
      <c r="AI44" s="30"/>
      <c r="AJ44" s="29">
        <f>IFERROR(F44/U44,"N.A.")</f>
        <v>10789.87359291382</v>
      </c>
      <c r="AK44" s="30"/>
      <c r="AL44" s="29">
        <f>IFERROR(H44/W44,"N.A.")</f>
        <v>2414.8629969282815</v>
      </c>
      <c r="AM44" s="30"/>
      <c r="AN44" s="29">
        <f>IFERROR(J44/Y44,"N.A.")</f>
        <v>0</v>
      </c>
      <c r="AO44" s="30"/>
      <c r="AP44" s="29">
        <f>IFERROR(L44/AA44,"N.A.")</f>
        <v>4178.0740166652567</v>
      </c>
      <c r="AQ44" s="30"/>
      <c r="AR44" s="18">
        <f>IFERROR(N44/AC44, "N.A.")</f>
        <v>4178.0740166652567</v>
      </c>
    </row>
  </sheetData>
  <mergeCells count="144">
    <mergeCell ref="AP20:AQ20"/>
    <mergeCell ref="AP32:AQ32"/>
    <mergeCell ref="AP44:AQ44"/>
    <mergeCell ref="A11:A14"/>
    <mergeCell ref="B11:M11"/>
    <mergeCell ref="N11:N14"/>
    <mergeCell ref="A23:A26"/>
    <mergeCell ref="B23:M23"/>
    <mergeCell ref="N23:N26"/>
    <mergeCell ref="H24:I25"/>
    <mergeCell ref="J24:K25"/>
    <mergeCell ref="L24:M25"/>
    <mergeCell ref="B13:C13"/>
    <mergeCell ref="D13:E13"/>
    <mergeCell ref="B20:C20"/>
    <mergeCell ref="D20:E20"/>
    <mergeCell ref="F20:G20"/>
    <mergeCell ref="H20:I20"/>
    <mergeCell ref="J20:K20"/>
    <mergeCell ref="B24:E24"/>
    <mergeCell ref="F24:G25"/>
    <mergeCell ref="L20:M20"/>
    <mergeCell ref="N35:N38"/>
    <mergeCell ref="B12:E12"/>
    <mergeCell ref="F12:G13"/>
    <mergeCell ref="H12:I13"/>
    <mergeCell ref="J12:K13"/>
    <mergeCell ref="L12:M13"/>
    <mergeCell ref="P23:P26"/>
    <mergeCell ref="B36:E36"/>
    <mergeCell ref="F36:G37"/>
    <mergeCell ref="H36:I37"/>
    <mergeCell ref="J36:K37"/>
    <mergeCell ref="L36:M37"/>
    <mergeCell ref="B37:C37"/>
    <mergeCell ref="B25:C25"/>
    <mergeCell ref="D25:E25"/>
    <mergeCell ref="P11:P14"/>
    <mergeCell ref="P35:P38"/>
    <mergeCell ref="L32:M32"/>
    <mergeCell ref="A35:A38"/>
    <mergeCell ref="B35:M35"/>
    <mergeCell ref="J32:K32"/>
    <mergeCell ref="B44:C44"/>
    <mergeCell ref="D44:E44"/>
    <mergeCell ref="F44:G44"/>
    <mergeCell ref="H44:I44"/>
    <mergeCell ref="J44:K44"/>
    <mergeCell ref="D37:E37"/>
    <mergeCell ref="B32:C32"/>
    <mergeCell ref="D32:E32"/>
    <mergeCell ref="F32:G32"/>
    <mergeCell ref="H32:I32"/>
    <mergeCell ref="L44:M44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Q11:AB11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Q23:AB23"/>
    <mergeCell ref="AC23:AC26"/>
    <mergeCell ref="AE23:AE26"/>
    <mergeCell ref="AF23:AQ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Q35:AB35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AR44"/>
  <sheetViews>
    <sheetView zoomScaleNormal="115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  <c r="Q2" s="9"/>
      <c r="R2" s="9"/>
      <c r="S2" s="9"/>
      <c r="T2" s="9"/>
      <c r="U2" s="9"/>
      <c r="V2" s="9"/>
      <c r="W2" s="9"/>
      <c r="X2" s="9"/>
      <c r="Y2" s="9"/>
      <c r="Z2" s="9"/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6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7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8">
        <v>46003</v>
      </c>
    </row>
    <row r="9" spans="1:44" ht="15" customHeight="1" x14ac:dyDescent="0.25">
      <c r="A9" s="7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>
        <v>4557484</v>
      </c>
      <c r="C15" s="2"/>
      <c r="D15" s="2">
        <v>1159815</v>
      </c>
      <c r="E15" s="2"/>
      <c r="F15" s="2">
        <v>2095635.0000000002</v>
      </c>
      <c r="G15" s="2"/>
      <c r="H15" s="2">
        <v>3778694</v>
      </c>
      <c r="I15" s="2"/>
      <c r="J15" s="2">
        <v>0</v>
      </c>
      <c r="K15" s="2"/>
      <c r="L15" s="1">
        <f t="shared" ref="L15:M18" si="0">B15+D15+F15+H15+J15</f>
        <v>11591628</v>
      </c>
      <c r="M15" s="12">
        <f t="shared" si="0"/>
        <v>0</v>
      </c>
      <c r="N15" s="13">
        <f>L15+M15</f>
        <v>11591628</v>
      </c>
      <c r="P15" s="3" t="s">
        <v>12</v>
      </c>
      <c r="Q15" s="2">
        <v>1066</v>
      </c>
      <c r="R15" s="2">
        <v>0</v>
      </c>
      <c r="S15" s="2">
        <v>444</v>
      </c>
      <c r="T15" s="2">
        <v>0</v>
      </c>
      <c r="U15" s="2">
        <v>672</v>
      </c>
      <c r="V15" s="2">
        <v>0</v>
      </c>
      <c r="W15" s="2">
        <v>2539</v>
      </c>
      <c r="X15" s="2">
        <v>0</v>
      </c>
      <c r="Y15" s="2">
        <v>897</v>
      </c>
      <c r="Z15" s="2">
        <v>0</v>
      </c>
      <c r="AA15" s="1">
        <f t="shared" ref="AA15:AB18" si="1">Q15+S15+U15+W15+Y15</f>
        <v>5618</v>
      </c>
      <c r="AB15" s="12">
        <f t="shared" si="1"/>
        <v>0</v>
      </c>
      <c r="AC15" s="13">
        <f>AA15+AB15</f>
        <v>5618</v>
      </c>
      <c r="AE15" s="3" t="s">
        <v>12</v>
      </c>
      <c r="AF15" s="2">
        <f t="shared" ref="AF15:AR18" si="2">IFERROR(B15/Q15, "N.A.")</f>
        <v>4275.3133208255158</v>
      </c>
      <c r="AG15" s="2" t="str">
        <f t="shared" si="2"/>
        <v>N.A.</v>
      </c>
      <c r="AH15" s="2">
        <f t="shared" si="2"/>
        <v>2612.1959459459458</v>
      </c>
      <c r="AI15" s="2" t="str">
        <f t="shared" si="2"/>
        <v>N.A.</v>
      </c>
      <c r="AJ15" s="2">
        <f t="shared" si="2"/>
        <v>3118.5044642857147</v>
      </c>
      <c r="AK15" s="2" t="str">
        <f t="shared" si="2"/>
        <v>N.A.</v>
      </c>
      <c r="AL15" s="2">
        <f t="shared" si="2"/>
        <v>1488.2607325718786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2063.3015307938767</v>
      </c>
      <c r="AQ15" s="17" t="str">
        <f t="shared" si="2"/>
        <v>N.A.</v>
      </c>
      <c r="AR15" s="13">
        <f t="shared" si="2"/>
        <v>2063.3015307938767</v>
      </c>
    </row>
    <row r="16" spans="1:44" ht="15" customHeight="1" thickBot="1" x14ac:dyDescent="0.3">
      <c r="A16" s="3" t="s">
        <v>13</v>
      </c>
      <c r="B16" s="2">
        <v>453272</v>
      </c>
      <c r="C16" s="2">
        <v>324900</v>
      </c>
      <c r="D16" s="2">
        <v>605139</v>
      </c>
      <c r="E16" s="2"/>
      <c r="F16" s="2"/>
      <c r="G16" s="2"/>
      <c r="H16" s="2"/>
      <c r="I16" s="2"/>
      <c r="J16" s="2"/>
      <c r="K16" s="2"/>
      <c r="L16" s="1">
        <f t="shared" si="0"/>
        <v>1058411</v>
      </c>
      <c r="M16" s="12">
        <f t="shared" si="0"/>
        <v>324900</v>
      </c>
      <c r="N16" s="13">
        <f>L16+M16</f>
        <v>1383311</v>
      </c>
      <c r="P16" s="3" t="s">
        <v>13</v>
      </c>
      <c r="Q16" s="2">
        <v>630</v>
      </c>
      <c r="R16" s="2">
        <v>171</v>
      </c>
      <c r="S16" s="2">
        <v>413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1043</v>
      </c>
      <c r="AB16" s="12">
        <f t="shared" si="1"/>
        <v>171</v>
      </c>
      <c r="AC16" s="13">
        <f>AA16+AB16</f>
        <v>1214</v>
      </c>
      <c r="AE16" s="3" t="s">
        <v>13</v>
      </c>
      <c r="AF16" s="2">
        <f t="shared" si="2"/>
        <v>719.47936507936504</v>
      </c>
      <c r="AG16" s="2">
        <f t="shared" si="2"/>
        <v>1900</v>
      </c>
      <c r="AH16" s="2">
        <f t="shared" si="2"/>
        <v>1465.227602905569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1014.7756471716203</v>
      </c>
      <c r="AQ16" s="17">
        <f t="shared" si="2"/>
        <v>1900</v>
      </c>
      <c r="AR16" s="13">
        <f t="shared" si="2"/>
        <v>1139.4654036243821</v>
      </c>
    </row>
    <row r="17" spans="1:44" ht="15" customHeight="1" thickBot="1" x14ac:dyDescent="0.3">
      <c r="A17" s="3" t="s">
        <v>14</v>
      </c>
      <c r="B17" s="2">
        <v>5353756</v>
      </c>
      <c r="C17" s="2">
        <v>30793035</v>
      </c>
      <c r="D17" s="2">
        <v>390825</v>
      </c>
      <c r="E17" s="2">
        <v>0</v>
      </c>
      <c r="F17" s="2"/>
      <c r="G17" s="2">
        <v>1044350</v>
      </c>
      <c r="H17" s="2"/>
      <c r="I17" s="2">
        <v>3224188.9999999995</v>
      </c>
      <c r="J17" s="2">
        <v>0</v>
      </c>
      <c r="K17" s="2"/>
      <c r="L17" s="1">
        <f t="shared" si="0"/>
        <v>5744581</v>
      </c>
      <c r="M17" s="12">
        <f t="shared" si="0"/>
        <v>35061574</v>
      </c>
      <c r="N17" s="13">
        <f>L17+M17</f>
        <v>40806155</v>
      </c>
      <c r="P17" s="3" t="s">
        <v>14</v>
      </c>
      <c r="Q17" s="2">
        <v>1913</v>
      </c>
      <c r="R17" s="2">
        <v>4975</v>
      </c>
      <c r="S17" s="2">
        <v>240</v>
      </c>
      <c r="T17" s="2">
        <v>99</v>
      </c>
      <c r="U17" s="2">
        <v>0</v>
      </c>
      <c r="V17" s="2">
        <v>299</v>
      </c>
      <c r="W17" s="2">
        <v>0</v>
      </c>
      <c r="X17" s="2">
        <v>969</v>
      </c>
      <c r="Y17" s="2">
        <v>702</v>
      </c>
      <c r="Z17" s="2">
        <v>0</v>
      </c>
      <c r="AA17" s="1">
        <f t="shared" si="1"/>
        <v>2855</v>
      </c>
      <c r="AB17" s="12">
        <f t="shared" si="1"/>
        <v>6342</v>
      </c>
      <c r="AC17" s="13">
        <f>AA17+AB17</f>
        <v>9197</v>
      </c>
      <c r="AE17" s="3" t="s">
        <v>14</v>
      </c>
      <c r="AF17" s="2">
        <f t="shared" si="2"/>
        <v>2798.617877679038</v>
      </c>
      <c r="AG17" s="2">
        <f t="shared" si="2"/>
        <v>6189.5547738693467</v>
      </c>
      <c r="AH17" s="2">
        <f t="shared" si="2"/>
        <v>1628.4375</v>
      </c>
      <c r="AI17" s="2">
        <f t="shared" si="2"/>
        <v>0</v>
      </c>
      <c r="AJ17" s="2" t="str">
        <f t="shared" si="2"/>
        <v>N.A.</v>
      </c>
      <c r="AK17" s="2">
        <f t="shared" si="2"/>
        <v>3492.8093645484951</v>
      </c>
      <c r="AL17" s="2" t="str">
        <f t="shared" si="2"/>
        <v>N.A.</v>
      </c>
      <c r="AM17" s="2">
        <f t="shared" si="2"/>
        <v>3327.3364293085651</v>
      </c>
      <c r="AN17" s="2">
        <f t="shared" si="2"/>
        <v>0</v>
      </c>
      <c r="AO17" s="2" t="str">
        <f t="shared" si="2"/>
        <v>N.A.</v>
      </c>
      <c r="AP17" s="16">
        <f t="shared" si="2"/>
        <v>2012.1124343257443</v>
      </c>
      <c r="AQ17" s="17">
        <f t="shared" si="2"/>
        <v>5528.4727215389466</v>
      </c>
      <c r="AR17" s="13">
        <f t="shared" si="2"/>
        <v>4436.8984451451561</v>
      </c>
    </row>
    <row r="18" spans="1:44" ht="15" customHeight="1" thickBot="1" x14ac:dyDescent="0.3">
      <c r="A18" s="3" t="s">
        <v>15</v>
      </c>
      <c r="B18" s="2">
        <v>1823939.9999999995</v>
      </c>
      <c r="C18" s="2">
        <v>320952</v>
      </c>
      <c r="D18" s="2">
        <v>936540</v>
      </c>
      <c r="E18" s="2"/>
      <c r="F18" s="2"/>
      <c r="G18" s="2">
        <v>675450</v>
      </c>
      <c r="H18" s="2">
        <v>508937.00000000006</v>
      </c>
      <c r="I18" s="2"/>
      <c r="J18" s="2">
        <v>0</v>
      </c>
      <c r="K18" s="2"/>
      <c r="L18" s="1">
        <f t="shared" si="0"/>
        <v>3269416.9999999995</v>
      </c>
      <c r="M18" s="12">
        <f t="shared" si="0"/>
        <v>996402</v>
      </c>
      <c r="N18" s="13">
        <f>L18+M18</f>
        <v>4265819</v>
      </c>
      <c r="P18" s="3" t="s">
        <v>15</v>
      </c>
      <c r="Q18" s="2">
        <v>740</v>
      </c>
      <c r="R18" s="2">
        <v>119</v>
      </c>
      <c r="S18" s="2">
        <v>121</v>
      </c>
      <c r="T18" s="2">
        <v>0</v>
      </c>
      <c r="U18" s="2">
        <v>0</v>
      </c>
      <c r="V18" s="2">
        <v>408</v>
      </c>
      <c r="W18" s="2">
        <v>2834</v>
      </c>
      <c r="X18" s="2">
        <v>0</v>
      </c>
      <c r="Y18" s="2">
        <v>1079</v>
      </c>
      <c r="Z18" s="2">
        <v>0</v>
      </c>
      <c r="AA18" s="1">
        <f t="shared" si="1"/>
        <v>4774</v>
      </c>
      <c r="AB18" s="12">
        <f t="shared" si="1"/>
        <v>527</v>
      </c>
      <c r="AC18" s="19">
        <f>AA18+AB18</f>
        <v>5301</v>
      </c>
      <c r="AE18" s="3" t="s">
        <v>15</v>
      </c>
      <c r="AF18" s="2">
        <f t="shared" si="2"/>
        <v>2464.7837837837833</v>
      </c>
      <c r="AG18" s="2">
        <f t="shared" si="2"/>
        <v>2697.0756302521008</v>
      </c>
      <c r="AH18" s="2">
        <f t="shared" si="2"/>
        <v>7740</v>
      </c>
      <c r="AI18" s="2" t="str">
        <f t="shared" si="2"/>
        <v>N.A.</v>
      </c>
      <c r="AJ18" s="2" t="str">
        <f t="shared" si="2"/>
        <v>N.A.</v>
      </c>
      <c r="AK18" s="2">
        <f t="shared" si="2"/>
        <v>1655.5147058823529</v>
      </c>
      <c r="AL18" s="2">
        <f t="shared" si="2"/>
        <v>179.58256880733947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684.83808127356508</v>
      </c>
      <c r="AQ18" s="17">
        <f t="shared" si="2"/>
        <v>1890.7058823529412</v>
      </c>
      <c r="AR18" s="13">
        <f t="shared" si="2"/>
        <v>804.71967553291836</v>
      </c>
    </row>
    <row r="19" spans="1:44" ht="15" customHeight="1" thickBot="1" x14ac:dyDescent="0.3">
      <c r="A19" s="4" t="s">
        <v>16</v>
      </c>
      <c r="B19" s="2">
        <v>12188452.000000002</v>
      </c>
      <c r="C19" s="2">
        <v>31438887</v>
      </c>
      <c r="D19" s="2">
        <v>3092319.0000000005</v>
      </c>
      <c r="E19" s="2">
        <v>0</v>
      </c>
      <c r="F19" s="2">
        <v>2095635.0000000002</v>
      </c>
      <c r="G19" s="2">
        <v>1719800.0000000002</v>
      </c>
      <c r="H19" s="2">
        <v>4287631.0000000009</v>
      </c>
      <c r="I19" s="2">
        <v>3224188.9999999995</v>
      </c>
      <c r="J19" s="2">
        <v>0</v>
      </c>
      <c r="K19" s="2"/>
      <c r="L19" s="1">
        <f t="shared" ref="L19" si="3">B19+D19+F19+H19+J19</f>
        <v>21664037.000000004</v>
      </c>
      <c r="M19" s="12">
        <f t="shared" ref="M19" si="4">C19+E19+G19+I19+K19</f>
        <v>36382876</v>
      </c>
      <c r="N19" s="19">
        <f>L19+M19</f>
        <v>58046913</v>
      </c>
      <c r="P19" s="4" t="s">
        <v>16</v>
      </c>
      <c r="Q19" s="2">
        <v>4349</v>
      </c>
      <c r="R19" s="2">
        <v>5265</v>
      </c>
      <c r="S19" s="2">
        <v>1218</v>
      </c>
      <c r="T19" s="2">
        <v>99</v>
      </c>
      <c r="U19" s="2">
        <v>672</v>
      </c>
      <c r="V19" s="2">
        <v>707</v>
      </c>
      <c r="W19" s="2">
        <v>5373</v>
      </c>
      <c r="X19" s="2">
        <v>969</v>
      </c>
      <c r="Y19" s="2">
        <v>2678</v>
      </c>
      <c r="Z19" s="2">
        <v>0</v>
      </c>
      <c r="AA19" s="1">
        <f t="shared" ref="AA19" si="5">Q19+S19+U19+W19+Y19</f>
        <v>14290</v>
      </c>
      <c r="AB19" s="12">
        <f t="shared" ref="AB19" si="6">R19+T19+V19+X19+Z19</f>
        <v>7040</v>
      </c>
      <c r="AC19" s="13">
        <f>AA19+AB19</f>
        <v>21330</v>
      </c>
      <c r="AE19" s="4" t="s">
        <v>16</v>
      </c>
      <c r="AF19" s="2">
        <f t="shared" ref="AF19:AO19" si="7">IFERROR(B19/Q19, "N.A.")</f>
        <v>2802.5872614394116</v>
      </c>
      <c r="AG19" s="2">
        <f t="shared" si="7"/>
        <v>5971.2985754985757</v>
      </c>
      <c r="AH19" s="2">
        <f t="shared" si="7"/>
        <v>2538.8497536945815</v>
      </c>
      <c r="AI19" s="2">
        <f t="shared" si="7"/>
        <v>0</v>
      </c>
      <c r="AJ19" s="2">
        <f t="shared" si="7"/>
        <v>3118.5044642857147</v>
      </c>
      <c r="AK19" s="2">
        <f t="shared" si="7"/>
        <v>2432.5318246110328</v>
      </c>
      <c r="AL19" s="2">
        <f t="shared" si="7"/>
        <v>797.995719337428</v>
      </c>
      <c r="AM19" s="2">
        <f t="shared" si="7"/>
        <v>3327.3364293085651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1516.0277816655007</v>
      </c>
      <c r="AQ19" s="17">
        <f t="shared" ref="AQ19" si="9">IFERROR(M19/AB19, "N.A.")</f>
        <v>5168.0221590909086</v>
      </c>
      <c r="AR19" s="13">
        <f t="shared" ref="AR19" si="10">IFERROR(N19/AC19, "N.A.")</f>
        <v>2721.3742616033755</v>
      </c>
    </row>
    <row r="20" spans="1:44" ht="15" customHeight="1" thickBot="1" x14ac:dyDescent="0.3">
      <c r="A20" s="5" t="s">
        <v>0</v>
      </c>
      <c r="B20" s="49">
        <f>B19+C19</f>
        <v>43627339</v>
      </c>
      <c r="C20" s="50"/>
      <c r="D20" s="49">
        <f>D19+E19</f>
        <v>3092319.0000000005</v>
      </c>
      <c r="E20" s="50"/>
      <c r="F20" s="49">
        <f>F19+G19</f>
        <v>3815435.0000000005</v>
      </c>
      <c r="G20" s="50"/>
      <c r="H20" s="49">
        <f>H19+I19</f>
        <v>7511820</v>
      </c>
      <c r="I20" s="50"/>
      <c r="J20" s="49">
        <f>J19+K19</f>
        <v>0</v>
      </c>
      <c r="K20" s="50"/>
      <c r="L20" s="49">
        <f>L19+M19</f>
        <v>58046913</v>
      </c>
      <c r="M20" s="51"/>
      <c r="N20" s="20">
        <f>B20+D20+F20+H20+J20</f>
        <v>58046913</v>
      </c>
      <c r="P20" s="5" t="s">
        <v>0</v>
      </c>
      <c r="Q20" s="49">
        <f>Q19+R19</f>
        <v>9614</v>
      </c>
      <c r="R20" s="50"/>
      <c r="S20" s="49">
        <f>S19+T19</f>
        <v>1317</v>
      </c>
      <c r="T20" s="50"/>
      <c r="U20" s="49">
        <f>U19+V19</f>
        <v>1379</v>
      </c>
      <c r="V20" s="50"/>
      <c r="W20" s="49">
        <f>W19+X19</f>
        <v>6342</v>
      </c>
      <c r="X20" s="50"/>
      <c r="Y20" s="49">
        <f>Y19+Z19</f>
        <v>2678</v>
      </c>
      <c r="Z20" s="50"/>
      <c r="AA20" s="49">
        <f>AA19+AB19</f>
        <v>21330</v>
      </c>
      <c r="AB20" s="50"/>
      <c r="AC20" s="21">
        <f>Q20+S20+U20+W20+Y20</f>
        <v>21330</v>
      </c>
      <c r="AE20" s="5" t="s">
        <v>0</v>
      </c>
      <c r="AF20" s="29">
        <f>IFERROR(B20/Q20,"N.A.")</f>
        <v>4537.89671312669</v>
      </c>
      <c r="AG20" s="30"/>
      <c r="AH20" s="29">
        <f>IFERROR(D20/S20,"N.A.")</f>
        <v>2348.0022779043284</v>
      </c>
      <c r="AI20" s="30"/>
      <c r="AJ20" s="29">
        <f>IFERROR(F20/U20,"N.A.")</f>
        <v>2766.8129079042787</v>
      </c>
      <c r="AK20" s="30"/>
      <c r="AL20" s="29">
        <f>IFERROR(H20/W20,"N.A.")</f>
        <v>1184.4560075685904</v>
      </c>
      <c r="AM20" s="30"/>
      <c r="AN20" s="29">
        <f>IFERROR(J20/Y20,"N.A.")</f>
        <v>0</v>
      </c>
      <c r="AO20" s="30"/>
      <c r="AP20" s="29">
        <f>IFERROR(L20/AA20,"N.A.")</f>
        <v>2721.3742616033755</v>
      </c>
      <c r="AQ20" s="30"/>
      <c r="AR20" s="18">
        <f>IFERROR(N20/AC20, "N.A.")</f>
        <v>2721.3742616033755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>
        <v>2031664</v>
      </c>
      <c r="C27" s="2"/>
      <c r="D27" s="2">
        <v>1108065</v>
      </c>
      <c r="E27" s="2"/>
      <c r="F27" s="2">
        <v>1242730</v>
      </c>
      <c r="G27" s="2"/>
      <c r="H27" s="2">
        <v>2234430.0000000005</v>
      </c>
      <c r="I27" s="2"/>
      <c r="J27" s="2">
        <v>0</v>
      </c>
      <c r="K27" s="2"/>
      <c r="L27" s="1">
        <f t="shared" ref="L27:M30" si="11">B27+D27+F27+H27+J27</f>
        <v>6616889</v>
      </c>
      <c r="M27" s="12">
        <f t="shared" si="11"/>
        <v>0</v>
      </c>
      <c r="N27" s="13">
        <f>L27+M27</f>
        <v>6616889</v>
      </c>
      <c r="P27" s="3" t="s">
        <v>12</v>
      </c>
      <c r="Q27" s="2">
        <v>628</v>
      </c>
      <c r="R27" s="2">
        <v>0</v>
      </c>
      <c r="S27" s="2">
        <v>375</v>
      </c>
      <c r="T27" s="2">
        <v>0</v>
      </c>
      <c r="U27" s="2">
        <v>380</v>
      </c>
      <c r="V27" s="2">
        <v>0</v>
      </c>
      <c r="W27" s="2">
        <v>814</v>
      </c>
      <c r="X27" s="2">
        <v>0</v>
      </c>
      <c r="Y27" s="2">
        <v>294</v>
      </c>
      <c r="Z27" s="2">
        <v>0</v>
      </c>
      <c r="AA27" s="1">
        <f t="shared" ref="AA27:AB30" si="12">Q27+S27+U27+W27+Y27</f>
        <v>2491</v>
      </c>
      <c r="AB27" s="12">
        <f t="shared" si="12"/>
        <v>0</v>
      </c>
      <c r="AC27" s="13">
        <f>AA27+AB27</f>
        <v>2491</v>
      </c>
      <c r="AE27" s="3" t="s">
        <v>12</v>
      </c>
      <c r="AF27" s="2">
        <f t="shared" ref="AF27:AR30" si="13">IFERROR(B27/Q27, "N.A.")</f>
        <v>3235.1337579617834</v>
      </c>
      <c r="AG27" s="2" t="str">
        <f t="shared" si="13"/>
        <v>N.A.</v>
      </c>
      <c r="AH27" s="2">
        <f t="shared" si="13"/>
        <v>2954.84</v>
      </c>
      <c r="AI27" s="2" t="str">
        <f t="shared" si="13"/>
        <v>N.A.</v>
      </c>
      <c r="AJ27" s="2">
        <f t="shared" si="13"/>
        <v>3270.3421052631579</v>
      </c>
      <c r="AK27" s="2" t="str">
        <f t="shared" si="13"/>
        <v>N.A.</v>
      </c>
      <c r="AL27" s="2">
        <f t="shared" si="13"/>
        <v>2745.0000000000005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2656.3183460457649</v>
      </c>
      <c r="AQ27" s="17" t="str">
        <f t="shared" si="13"/>
        <v>N.A.</v>
      </c>
      <c r="AR27" s="13">
        <f t="shared" si="13"/>
        <v>2656.3183460457649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>
        <v>3158028</v>
      </c>
      <c r="C29" s="2">
        <v>17339025</v>
      </c>
      <c r="D29" s="2">
        <v>183825</v>
      </c>
      <c r="E29" s="2"/>
      <c r="F29" s="2"/>
      <c r="G29" s="2">
        <v>874500</v>
      </c>
      <c r="H29" s="2"/>
      <c r="I29" s="2">
        <v>2720650</v>
      </c>
      <c r="J29" s="2">
        <v>0</v>
      </c>
      <c r="K29" s="2"/>
      <c r="L29" s="1">
        <f t="shared" si="11"/>
        <v>3341853</v>
      </c>
      <c r="M29" s="12">
        <f t="shared" si="11"/>
        <v>20934175</v>
      </c>
      <c r="N29" s="13">
        <f>L29+M29</f>
        <v>24276028</v>
      </c>
      <c r="P29" s="3" t="s">
        <v>14</v>
      </c>
      <c r="Q29" s="2">
        <v>1060</v>
      </c>
      <c r="R29" s="2">
        <v>2826</v>
      </c>
      <c r="S29" s="2">
        <v>171</v>
      </c>
      <c r="T29" s="2">
        <v>0</v>
      </c>
      <c r="U29" s="2">
        <v>0</v>
      </c>
      <c r="V29" s="2">
        <v>220</v>
      </c>
      <c r="W29" s="2">
        <v>0</v>
      </c>
      <c r="X29" s="2">
        <v>648</v>
      </c>
      <c r="Y29" s="2">
        <v>99</v>
      </c>
      <c r="Z29" s="2">
        <v>0</v>
      </c>
      <c r="AA29" s="1">
        <f t="shared" si="12"/>
        <v>1330</v>
      </c>
      <c r="AB29" s="12">
        <f t="shared" si="12"/>
        <v>3694</v>
      </c>
      <c r="AC29" s="13">
        <f>AA29+AB29</f>
        <v>5024</v>
      </c>
      <c r="AE29" s="3" t="s">
        <v>14</v>
      </c>
      <c r="AF29" s="2">
        <f t="shared" si="13"/>
        <v>2979.2716981132075</v>
      </c>
      <c r="AG29" s="2">
        <f t="shared" si="13"/>
        <v>6135.536093418259</v>
      </c>
      <c r="AH29" s="2">
        <f t="shared" si="13"/>
        <v>1075</v>
      </c>
      <c r="AI29" s="2" t="str">
        <f t="shared" si="13"/>
        <v>N.A.</v>
      </c>
      <c r="AJ29" s="2" t="str">
        <f t="shared" si="13"/>
        <v>N.A.</v>
      </c>
      <c r="AK29" s="2">
        <f t="shared" si="13"/>
        <v>3975</v>
      </c>
      <c r="AL29" s="2" t="str">
        <f t="shared" si="13"/>
        <v>N.A.</v>
      </c>
      <c r="AM29" s="2">
        <f t="shared" si="13"/>
        <v>4198.5339506172841</v>
      </c>
      <c r="AN29" s="2">
        <f t="shared" si="13"/>
        <v>0</v>
      </c>
      <c r="AO29" s="2" t="str">
        <f t="shared" si="13"/>
        <v>N.A.</v>
      </c>
      <c r="AP29" s="16">
        <f t="shared" si="13"/>
        <v>2512.6714285714284</v>
      </c>
      <c r="AQ29" s="17">
        <f t="shared" si="13"/>
        <v>5667.0749864645368</v>
      </c>
      <c r="AR29" s="13">
        <f t="shared" si="13"/>
        <v>4832.0119426751589</v>
      </c>
    </row>
    <row r="30" spans="1:44" ht="15" customHeight="1" thickBot="1" x14ac:dyDescent="0.3">
      <c r="A30" s="3" t="s">
        <v>15</v>
      </c>
      <c r="B30" s="2">
        <v>1656240</v>
      </c>
      <c r="C30" s="2">
        <v>153252</v>
      </c>
      <c r="D30" s="2">
        <v>936540</v>
      </c>
      <c r="E30" s="2"/>
      <c r="F30" s="2"/>
      <c r="G30" s="2">
        <v>675450</v>
      </c>
      <c r="H30" s="2">
        <v>444196.99999999988</v>
      </c>
      <c r="I30" s="2"/>
      <c r="J30" s="2">
        <v>0</v>
      </c>
      <c r="K30" s="2"/>
      <c r="L30" s="1">
        <f t="shared" si="11"/>
        <v>3036977</v>
      </c>
      <c r="M30" s="12">
        <f t="shared" si="11"/>
        <v>828702</v>
      </c>
      <c r="N30" s="13">
        <f>L30+M30</f>
        <v>3865679</v>
      </c>
      <c r="P30" s="3" t="s">
        <v>15</v>
      </c>
      <c r="Q30" s="2">
        <v>675</v>
      </c>
      <c r="R30" s="2">
        <v>54</v>
      </c>
      <c r="S30" s="2">
        <v>121</v>
      </c>
      <c r="T30" s="2">
        <v>0</v>
      </c>
      <c r="U30" s="2">
        <v>0</v>
      </c>
      <c r="V30" s="2">
        <v>408</v>
      </c>
      <c r="W30" s="2">
        <v>2711</v>
      </c>
      <c r="X30" s="2">
        <v>0</v>
      </c>
      <c r="Y30" s="2">
        <v>1000</v>
      </c>
      <c r="Z30" s="2">
        <v>0</v>
      </c>
      <c r="AA30" s="1">
        <f t="shared" si="12"/>
        <v>4507</v>
      </c>
      <c r="AB30" s="12">
        <f t="shared" si="12"/>
        <v>462</v>
      </c>
      <c r="AC30" s="19">
        <f>AA30+AB30</f>
        <v>4969</v>
      </c>
      <c r="AE30" s="3" t="s">
        <v>15</v>
      </c>
      <c r="AF30" s="2">
        <f t="shared" si="13"/>
        <v>2453.6888888888889</v>
      </c>
      <c r="AG30" s="2">
        <f t="shared" si="13"/>
        <v>2838</v>
      </c>
      <c r="AH30" s="2">
        <f t="shared" si="13"/>
        <v>7740</v>
      </c>
      <c r="AI30" s="2" t="str">
        <f t="shared" si="13"/>
        <v>N.A.</v>
      </c>
      <c r="AJ30" s="2" t="str">
        <f t="shared" si="13"/>
        <v>N.A.</v>
      </c>
      <c r="AK30" s="2">
        <f t="shared" si="13"/>
        <v>1655.5147058823529</v>
      </c>
      <c r="AL30" s="2">
        <f t="shared" si="13"/>
        <v>163.84987089634816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673.83558908364762</v>
      </c>
      <c r="AQ30" s="17">
        <f t="shared" si="13"/>
        <v>1793.7272727272727</v>
      </c>
      <c r="AR30" s="13">
        <f t="shared" si="13"/>
        <v>777.95914670959951</v>
      </c>
    </row>
    <row r="31" spans="1:44" ht="15" customHeight="1" thickBot="1" x14ac:dyDescent="0.3">
      <c r="A31" s="4" t="s">
        <v>16</v>
      </c>
      <c r="B31" s="2">
        <v>6845932.0000000009</v>
      </c>
      <c r="C31" s="2">
        <v>17492277.000000004</v>
      </c>
      <c r="D31" s="2">
        <v>2228430</v>
      </c>
      <c r="E31" s="2"/>
      <c r="F31" s="2">
        <v>1242730</v>
      </c>
      <c r="G31" s="2">
        <v>1549950</v>
      </c>
      <c r="H31" s="2">
        <v>2678626.9999999991</v>
      </c>
      <c r="I31" s="2">
        <v>2720650</v>
      </c>
      <c r="J31" s="2">
        <v>0</v>
      </c>
      <c r="K31" s="2"/>
      <c r="L31" s="1">
        <f t="shared" ref="L31" si="14">B31+D31+F31+H31+J31</f>
        <v>12995719</v>
      </c>
      <c r="M31" s="12">
        <f t="shared" ref="M31" si="15">C31+E31+G31+I31+K31</f>
        <v>21762877.000000004</v>
      </c>
      <c r="N31" s="19">
        <f>L31+M31</f>
        <v>34758596</v>
      </c>
      <c r="P31" s="4" t="s">
        <v>16</v>
      </c>
      <c r="Q31" s="2">
        <v>2363</v>
      </c>
      <c r="R31" s="2">
        <v>2880</v>
      </c>
      <c r="S31" s="2">
        <v>667</v>
      </c>
      <c r="T31" s="2">
        <v>0</v>
      </c>
      <c r="U31" s="2">
        <v>380</v>
      </c>
      <c r="V31" s="2">
        <v>628</v>
      </c>
      <c r="W31" s="2">
        <v>3525</v>
      </c>
      <c r="X31" s="2">
        <v>648</v>
      </c>
      <c r="Y31" s="2">
        <v>1393</v>
      </c>
      <c r="Z31" s="2">
        <v>0</v>
      </c>
      <c r="AA31" s="1">
        <f t="shared" ref="AA31" si="16">Q31+S31+U31+W31+Y31</f>
        <v>8328</v>
      </c>
      <c r="AB31" s="12">
        <f t="shared" ref="AB31" si="17">R31+T31+V31+X31+Z31</f>
        <v>4156</v>
      </c>
      <c r="AC31" s="13">
        <f>AA31+AB31</f>
        <v>12484</v>
      </c>
      <c r="AE31" s="4" t="s">
        <v>16</v>
      </c>
      <c r="AF31" s="2">
        <f t="shared" ref="AF31:AO31" si="18">IFERROR(B31/Q31, "N.A.")</f>
        <v>2897.1358442657643</v>
      </c>
      <c r="AG31" s="2">
        <f t="shared" si="18"/>
        <v>6073.7072916666675</v>
      </c>
      <c r="AH31" s="2">
        <f t="shared" si="18"/>
        <v>3340.9745127436281</v>
      </c>
      <c r="AI31" s="2" t="str">
        <f t="shared" si="18"/>
        <v>N.A.</v>
      </c>
      <c r="AJ31" s="2">
        <f t="shared" si="18"/>
        <v>3270.3421052631579</v>
      </c>
      <c r="AK31" s="2">
        <f t="shared" si="18"/>
        <v>2468.0732484076434</v>
      </c>
      <c r="AL31" s="2">
        <f t="shared" si="18"/>
        <v>759.8941843971628</v>
      </c>
      <c r="AM31" s="2">
        <f t="shared" si="18"/>
        <v>4198.5339506172841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1560.4849903938521</v>
      </c>
      <c r="AQ31" s="17">
        <f t="shared" ref="AQ31" si="20">IFERROR(M31/AB31, "N.A.")</f>
        <v>5236.4959095283939</v>
      </c>
      <c r="AR31" s="13">
        <f t="shared" ref="AR31" si="21">IFERROR(N31/AC31, "N.A.")</f>
        <v>2784.2515219480933</v>
      </c>
    </row>
    <row r="32" spans="1:44" ht="15" customHeight="1" thickBot="1" x14ac:dyDescent="0.3">
      <c r="A32" s="5" t="s">
        <v>0</v>
      </c>
      <c r="B32" s="49">
        <f>B31+C31</f>
        <v>24338209.000000004</v>
      </c>
      <c r="C32" s="50"/>
      <c r="D32" s="49">
        <f>D31+E31</f>
        <v>2228430</v>
      </c>
      <c r="E32" s="50"/>
      <c r="F32" s="49">
        <f>F31+G31</f>
        <v>2792680</v>
      </c>
      <c r="G32" s="50"/>
      <c r="H32" s="49">
        <f>H31+I31</f>
        <v>5399276.9999999991</v>
      </c>
      <c r="I32" s="50"/>
      <c r="J32" s="49">
        <f>J31+K31</f>
        <v>0</v>
      </c>
      <c r="K32" s="50"/>
      <c r="L32" s="49">
        <f>L31+M31</f>
        <v>34758596</v>
      </c>
      <c r="M32" s="51"/>
      <c r="N32" s="20">
        <f>B32+D32+F32+H32+J32</f>
        <v>34758596</v>
      </c>
      <c r="P32" s="5" t="s">
        <v>0</v>
      </c>
      <c r="Q32" s="49">
        <f>Q31+R31</f>
        <v>5243</v>
      </c>
      <c r="R32" s="50"/>
      <c r="S32" s="49">
        <f>S31+T31</f>
        <v>667</v>
      </c>
      <c r="T32" s="50"/>
      <c r="U32" s="49">
        <f>U31+V31</f>
        <v>1008</v>
      </c>
      <c r="V32" s="50"/>
      <c r="W32" s="49">
        <f>W31+X31</f>
        <v>4173</v>
      </c>
      <c r="X32" s="50"/>
      <c r="Y32" s="49">
        <f>Y31+Z31</f>
        <v>1393</v>
      </c>
      <c r="Z32" s="50"/>
      <c r="AA32" s="49">
        <f>AA31+AB31</f>
        <v>12484</v>
      </c>
      <c r="AB32" s="50"/>
      <c r="AC32" s="21">
        <f>Q32+S32+U32+W32+Y32</f>
        <v>12484</v>
      </c>
      <c r="AE32" s="5" t="s">
        <v>0</v>
      </c>
      <c r="AF32" s="29">
        <f>IFERROR(B32/Q32,"N.A.")</f>
        <v>4642.0387182910554</v>
      </c>
      <c r="AG32" s="30"/>
      <c r="AH32" s="29">
        <f>IFERROR(D32/S32,"N.A.")</f>
        <v>3340.9745127436281</v>
      </c>
      <c r="AI32" s="30"/>
      <c r="AJ32" s="29">
        <f>IFERROR(F32/U32,"N.A.")</f>
        <v>2770.5158730158732</v>
      </c>
      <c r="AK32" s="30"/>
      <c r="AL32" s="29">
        <f>IFERROR(H32/W32,"N.A.")</f>
        <v>1293.8598130841119</v>
      </c>
      <c r="AM32" s="30"/>
      <c r="AN32" s="29">
        <f>IFERROR(J32/Y32,"N.A.")</f>
        <v>0</v>
      </c>
      <c r="AO32" s="30"/>
      <c r="AP32" s="29">
        <f>IFERROR(L32/AA32,"N.A.")</f>
        <v>2784.2515219480933</v>
      </c>
      <c r="AQ32" s="30"/>
      <c r="AR32" s="18">
        <f>IFERROR(N32/AC32, "N.A.")</f>
        <v>2784.2515219480933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>
        <v>2525820.0000000005</v>
      </c>
      <c r="C39" s="2"/>
      <c r="D39" s="2">
        <v>51750</v>
      </c>
      <c r="E39" s="2"/>
      <c r="F39" s="2">
        <v>852905</v>
      </c>
      <c r="G39" s="2"/>
      <c r="H39" s="2">
        <v>1544264</v>
      </c>
      <c r="I39" s="2"/>
      <c r="J39" s="2">
        <v>0</v>
      </c>
      <c r="K39" s="2"/>
      <c r="L39" s="1">
        <f t="shared" ref="L39:M42" si="22">B39+D39+F39+H39+J39</f>
        <v>4974739</v>
      </c>
      <c r="M39" s="12">
        <f t="shared" si="22"/>
        <v>0</v>
      </c>
      <c r="N39" s="13">
        <f>L39+M39</f>
        <v>4974739</v>
      </c>
      <c r="P39" s="3" t="s">
        <v>12</v>
      </c>
      <c r="Q39" s="2">
        <v>438</v>
      </c>
      <c r="R39" s="2">
        <v>0</v>
      </c>
      <c r="S39" s="2">
        <v>69</v>
      </c>
      <c r="T39" s="2">
        <v>0</v>
      </c>
      <c r="U39" s="2">
        <v>292</v>
      </c>
      <c r="V39" s="2">
        <v>0</v>
      </c>
      <c r="W39" s="2">
        <v>1725</v>
      </c>
      <c r="X39" s="2">
        <v>0</v>
      </c>
      <c r="Y39" s="2">
        <v>603</v>
      </c>
      <c r="Z39" s="2">
        <v>0</v>
      </c>
      <c r="AA39" s="1">
        <f t="shared" ref="AA39:AB42" si="23">Q39+S39+U39+W39+Y39</f>
        <v>3127</v>
      </c>
      <c r="AB39" s="12">
        <f t="shared" si="23"/>
        <v>0</v>
      </c>
      <c r="AC39" s="13">
        <f>AA39+AB39</f>
        <v>3127</v>
      </c>
      <c r="AE39" s="3" t="s">
        <v>12</v>
      </c>
      <c r="AF39" s="2">
        <f t="shared" ref="AF39:AR42" si="24">IFERROR(B39/Q39, "N.A.")</f>
        <v>5766.7123287671247</v>
      </c>
      <c r="AG39" s="2" t="str">
        <f t="shared" si="24"/>
        <v>N.A.</v>
      </c>
      <c r="AH39" s="2">
        <f t="shared" si="24"/>
        <v>750</v>
      </c>
      <c r="AI39" s="2" t="str">
        <f t="shared" si="24"/>
        <v>N.A.</v>
      </c>
      <c r="AJ39" s="2">
        <f t="shared" si="24"/>
        <v>2920.9075342465753</v>
      </c>
      <c r="AK39" s="2" t="str">
        <f t="shared" si="24"/>
        <v>N.A.</v>
      </c>
      <c r="AL39" s="2">
        <f t="shared" si="24"/>
        <v>895.22550724637676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1590.8983050847457</v>
      </c>
      <c r="AQ39" s="17" t="str">
        <f t="shared" si="24"/>
        <v>N.A.</v>
      </c>
      <c r="AR39" s="13">
        <f t="shared" si="24"/>
        <v>1590.8983050847457</v>
      </c>
    </row>
    <row r="40" spans="1:44" ht="15" customHeight="1" thickBot="1" x14ac:dyDescent="0.3">
      <c r="A40" s="3" t="s">
        <v>13</v>
      </c>
      <c r="B40" s="2">
        <v>453272</v>
      </c>
      <c r="C40" s="2">
        <v>324900</v>
      </c>
      <c r="D40" s="2">
        <v>605139</v>
      </c>
      <c r="E40" s="2"/>
      <c r="F40" s="2"/>
      <c r="G40" s="2"/>
      <c r="H40" s="2"/>
      <c r="I40" s="2"/>
      <c r="J40" s="2"/>
      <c r="K40" s="2"/>
      <c r="L40" s="1">
        <f t="shared" si="22"/>
        <v>1058411</v>
      </c>
      <c r="M40" s="12">
        <f t="shared" si="22"/>
        <v>324900</v>
      </c>
      <c r="N40" s="13">
        <f>L40+M40</f>
        <v>1383311</v>
      </c>
      <c r="P40" s="3" t="s">
        <v>13</v>
      </c>
      <c r="Q40" s="2">
        <v>630</v>
      </c>
      <c r="R40" s="2">
        <v>171</v>
      </c>
      <c r="S40" s="2">
        <v>413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1043</v>
      </c>
      <c r="AB40" s="12">
        <f t="shared" si="23"/>
        <v>171</v>
      </c>
      <c r="AC40" s="13">
        <f>AA40+AB40</f>
        <v>1214</v>
      </c>
      <c r="AE40" s="3" t="s">
        <v>13</v>
      </c>
      <c r="AF40" s="2">
        <f t="shared" si="24"/>
        <v>719.47936507936504</v>
      </c>
      <c r="AG40" s="2">
        <f t="shared" si="24"/>
        <v>1900</v>
      </c>
      <c r="AH40" s="2">
        <f t="shared" si="24"/>
        <v>1465.227602905569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1014.7756471716203</v>
      </c>
      <c r="AQ40" s="17">
        <f t="shared" si="24"/>
        <v>1900</v>
      </c>
      <c r="AR40" s="13">
        <f t="shared" si="24"/>
        <v>1139.4654036243821</v>
      </c>
    </row>
    <row r="41" spans="1:44" ht="15" customHeight="1" thickBot="1" x14ac:dyDescent="0.3">
      <c r="A41" s="3" t="s">
        <v>14</v>
      </c>
      <c r="B41" s="2">
        <v>2195728</v>
      </c>
      <c r="C41" s="2">
        <v>13454009.999999998</v>
      </c>
      <c r="D41" s="2">
        <v>207000</v>
      </c>
      <c r="E41" s="2">
        <v>0</v>
      </c>
      <c r="F41" s="2"/>
      <c r="G41" s="2">
        <v>169850</v>
      </c>
      <c r="H41" s="2"/>
      <c r="I41" s="2">
        <v>503539</v>
      </c>
      <c r="J41" s="2">
        <v>0</v>
      </c>
      <c r="K41" s="2"/>
      <c r="L41" s="1">
        <f t="shared" si="22"/>
        <v>2402728</v>
      </c>
      <c r="M41" s="12">
        <f t="shared" si="22"/>
        <v>14127398.999999998</v>
      </c>
      <c r="N41" s="13">
        <f>L41+M41</f>
        <v>16530126.999999998</v>
      </c>
      <c r="P41" s="3" t="s">
        <v>14</v>
      </c>
      <c r="Q41" s="2">
        <v>853</v>
      </c>
      <c r="R41" s="2">
        <v>2149</v>
      </c>
      <c r="S41" s="2">
        <v>69</v>
      </c>
      <c r="T41" s="2">
        <v>99</v>
      </c>
      <c r="U41" s="2">
        <v>0</v>
      </c>
      <c r="V41" s="2">
        <v>79</v>
      </c>
      <c r="W41" s="2">
        <v>0</v>
      </c>
      <c r="X41" s="2">
        <v>321</v>
      </c>
      <c r="Y41" s="2">
        <v>603</v>
      </c>
      <c r="Z41" s="2">
        <v>0</v>
      </c>
      <c r="AA41" s="1">
        <f t="shared" si="23"/>
        <v>1525</v>
      </c>
      <c r="AB41" s="12">
        <f t="shared" si="23"/>
        <v>2648</v>
      </c>
      <c r="AC41" s="13">
        <f>AA41+AB41</f>
        <v>4173</v>
      </c>
      <c r="AE41" s="3" t="s">
        <v>14</v>
      </c>
      <c r="AF41" s="2">
        <f t="shared" si="24"/>
        <v>2574.1242672919111</v>
      </c>
      <c r="AG41" s="2">
        <f t="shared" si="24"/>
        <v>6260.5909725453694</v>
      </c>
      <c r="AH41" s="2">
        <f t="shared" si="24"/>
        <v>3000</v>
      </c>
      <c r="AI41" s="2">
        <f t="shared" si="24"/>
        <v>0</v>
      </c>
      <c r="AJ41" s="2" t="str">
        <f t="shared" si="24"/>
        <v>N.A.</v>
      </c>
      <c r="AK41" s="2">
        <f t="shared" si="24"/>
        <v>2150</v>
      </c>
      <c r="AL41" s="2" t="str">
        <f t="shared" si="24"/>
        <v>N.A.</v>
      </c>
      <c r="AM41" s="2">
        <f t="shared" si="24"/>
        <v>1568.6573208722741</v>
      </c>
      <c r="AN41" s="2">
        <f t="shared" si="24"/>
        <v>0</v>
      </c>
      <c r="AO41" s="2" t="str">
        <f t="shared" si="24"/>
        <v>N.A.</v>
      </c>
      <c r="AP41" s="16">
        <f t="shared" si="24"/>
        <v>1575.5593442622951</v>
      </c>
      <c r="AQ41" s="17">
        <f t="shared" si="24"/>
        <v>5335.1204682779453</v>
      </c>
      <c r="AR41" s="13">
        <f t="shared" si="24"/>
        <v>3961.2094416486934</v>
      </c>
    </row>
    <row r="42" spans="1:44" ht="15" customHeight="1" thickBot="1" x14ac:dyDescent="0.3">
      <c r="A42" s="3" t="s">
        <v>15</v>
      </c>
      <c r="B42" s="2">
        <v>167700</v>
      </c>
      <c r="C42" s="2">
        <v>167700</v>
      </c>
      <c r="D42" s="2"/>
      <c r="E42" s="2"/>
      <c r="F42" s="2"/>
      <c r="G42" s="2"/>
      <c r="H42" s="2">
        <v>64739.999999999993</v>
      </c>
      <c r="I42" s="2"/>
      <c r="J42" s="2">
        <v>0</v>
      </c>
      <c r="K42" s="2"/>
      <c r="L42" s="1">
        <f t="shared" si="22"/>
        <v>232440</v>
      </c>
      <c r="M42" s="12">
        <f t="shared" si="22"/>
        <v>167700</v>
      </c>
      <c r="N42" s="13">
        <f>L42+M42</f>
        <v>400140</v>
      </c>
      <c r="P42" s="3" t="s">
        <v>15</v>
      </c>
      <c r="Q42" s="2">
        <v>65</v>
      </c>
      <c r="R42" s="2">
        <v>65</v>
      </c>
      <c r="S42" s="2">
        <v>0</v>
      </c>
      <c r="T42" s="2">
        <v>0</v>
      </c>
      <c r="U42" s="2">
        <v>0</v>
      </c>
      <c r="V42" s="2">
        <v>0</v>
      </c>
      <c r="W42" s="2">
        <v>123</v>
      </c>
      <c r="X42" s="2">
        <v>0</v>
      </c>
      <c r="Y42" s="2">
        <v>79</v>
      </c>
      <c r="Z42" s="2">
        <v>0</v>
      </c>
      <c r="AA42" s="1">
        <f t="shared" si="23"/>
        <v>267</v>
      </c>
      <c r="AB42" s="12">
        <f t="shared" si="23"/>
        <v>65</v>
      </c>
      <c r="AC42" s="13">
        <f>AA42+AB42</f>
        <v>332</v>
      </c>
      <c r="AE42" s="3" t="s">
        <v>15</v>
      </c>
      <c r="AF42" s="2">
        <f t="shared" si="24"/>
        <v>2580</v>
      </c>
      <c r="AG42" s="2">
        <f t="shared" si="24"/>
        <v>2580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526.34146341463406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870.56179775280896</v>
      </c>
      <c r="AQ42" s="17">
        <f t="shared" si="24"/>
        <v>2580</v>
      </c>
      <c r="AR42" s="13">
        <f t="shared" si="24"/>
        <v>1205.2409638554218</v>
      </c>
    </row>
    <row r="43" spans="1:44" ht="15" customHeight="1" thickBot="1" x14ac:dyDescent="0.3">
      <c r="A43" s="4" t="s">
        <v>16</v>
      </c>
      <c r="B43" s="2">
        <v>5342519.9999999991</v>
      </c>
      <c r="C43" s="2">
        <v>13946610.000000002</v>
      </c>
      <c r="D43" s="2">
        <v>863889</v>
      </c>
      <c r="E43" s="2">
        <v>0</v>
      </c>
      <c r="F43" s="2">
        <v>852905</v>
      </c>
      <c r="G43" s="2">
        <v>169850</v>
      </c>
      <c r="H43" s="2">
        <v>1609004</v>
      </c>
      <c r="I43" s="2">
        <v>503539</v>
      </c>
      <c r="J43" s="2">
        <v>0</v>
      </c>
      <c r="K43" s="2"/>
      <c r="L43" s="1">
        <f t="shared" ref="L43" si="25">B43+D43+F43+H43+J43</f>
        <v>8668318</v>
      </c>
      <c r="M43" s="12">
        <f t="shared" ref="M43" si="26">C43+E43+G43+I43+K43</f>
        <v>14619999.000000002</v>
      </c>
      <c r="N43" s="19">
        <f>L43+M43</f>
        <v>23288317</v>
      </c>
      <c r="P43" s="4" t="s">
        <v>16</v>
      </c>
      <c r="Q43" s="2">
        <v>1986</v>
      </c>
      <c r="R43" s="2">
        <v>2385</v>
      </c>
      <c r="S43" s="2">
        <v>551</v>
      </c>
      <c r="T43" s="2">
        <v>99</v>
      </c>
      <c r="U43" s="2">
        <v>292</v>
      </c>
      <c r="V43" s="2">
        <v>79</v>
      </c>
      <c r="W43" s="2">
        <v>1848</v>
      </c>
      <c r="X43" s="2">
        <v>321</v>
      </c>
      <c r="Y43" s="2">
        <v>1285</v>
      </c>
      <c r="Z43" s="2">
        <v>0</v>
      </c>
      <c r="AA43" s="1">
        <f t="shared" ref="AA43" si="27">Q43+S43+U43+W43+Y43</f>
        <v>5962</v>
      </c>
      <c r="AB43" s="12">
        <f t="shared" ref="AB43" si="28">R43+T43+V43+X43+Z43</f>
        <v>2884</v>
      </c>
      <c r="AC43" s="19">
        <f>AA43+AB43</f>
        <v>8846</v>
      </c>
      <c r="AE43" s="4" t="s">
        <v>16</v>
      </c>
      <c r="AF43" s="2">
        <f t="shared" ref="AF43:AO43" si="29">IFERROR(B43/Q43, "N.A.")</f>
        <v>2690.0906344410873</v>
      </c>
      <c r="AG43" s="2">
        <f t="shared" si="29"/>
        <v>5847.6352201257869</v>
      </c>
      <c r="AH43" s="2">
        <f t="shared" si="29"/>
        <v>1567.8566243194193</v>
      </c>
      <c r="AI43" s="2">
        <f t="shared" si="29"/>
        <v>0</v>
      </c>
      <c r="AJ43" s="2">
        <f t="shared" si="29"/>
        <v>2920.9075342465753</v>
      </c>
      <c r="AK43" s="2">
        <f t="shared" si="29"/>
        <v>2150</v>
      </c>
      <c r="AL43" s="2">
        <f t="shared" si="29"/>
        <v>870.67316017316023</v>
      </c>
      <c r="AM43" s="2">
        <f t="shared" si="29"/>
        <v>1568.6573208722741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1453.9278765514928</v>
      </c>
      <c r="AQ43" s="17">
        <f t="shared" ref="AQ43" si="31">IFERROR(M43/AB43, "N.A.")</f>
        <v>5069.3477808599173</v>
      </c>
      <c r="AR43" s="13">
        <f t="shared" ref="AR43" si="32">IFERROR(N43/AC43, "N.A.")</f>
        <v>2632.638141532896</v>
      </c>
    </row>
    <row r="44" spans="1:44" ht="15" customHeight="1" thickBot="1" x14ac:dyDescent="0.3">
      <c r="A44" s="5" t="s">
        <v>0</v>
      </c>
      <c r="B44" s="49">
        <f>B43+C43</f>
        <v>19289130</v>
      </c>
      <c r="C44" s="50"/>
      <c r="D44" s="49">
        <f>D43+E43</f>
        <v>863889</v>
      </c>
      <c r="E44" s="50"/>
      <c r="F44" s="49">
        <f>F43+G43</f>
        <v>1022755</v>
      </c>
      <c r="G44" s="50"/>
      <c r="H44" s="49">
        <f>H43+I43</f>
        <v>2112543</v>
      </c>
      <c r="I44" s="50"/>
      <c r="J44" s="49">
        <f>J43+K43</f>
        <v>0</v>
      </c>
      <c r="K44" s="50"/>
      <c r="L44" s="49">
        <f>L43+M43</f>
        <v>23288317</v>
      </c>
      <c r="M44" s="51"/>
      <c r="N44" s="20">
        <f>B44+D44+F44+H44+J44</f>
        <v>23288317</v>
      </c>
      <c r="P44" s="5" t="s">
        <v>0</v>
      </c>
      <c r="Q44" s="49">
        <f>Q43+R43</f>
        <v>4371</v>
      </c>
      <c r="R44" s="50"/>
      <c r="S44" s="49">
        <f>S43+T43</f>
        <v>650</v>
      </c>
      <c r="T44" s="50"/>
      <c r="U44" s="49">
        <f>U43+V43</f>
        <v>371</v>
      </c>
      <c r="V44" s="50"/>
      <c r="W44" s="49">
        <f>W43+X43</f>
        <v>2169</v>
      </c>
      <c r="X44" s="50"/>
      <c r="Y44" s="49">
        <f>Y43+Z43</f>
        <v>1285</v>
      </c>
      <c r="Z44" s="50"/>
      <c r="AA44" s="49">
        <f>AA43+AB43</f>
        <v>8846</v>
      </c>
      <c r="AB44" s="51"/>
      <c r="AC44" s="20">
        <f>Q44+S44+U44+W44+Y44</f>
        <v>8846</v>
      </c>
      <c r="AE44" s="5" t="s">
        <v>0</v>
      </c>
      <c r="AF44" s="29">
        <f>IFERROR(B44/Q44,"N.A.")</f>
        <v>4412.9787234042551</v>
      </c>
      <c r="AG44" s="30"/>
      <c r="AH44" s="29">
        <f>IFERROR(D44/S44,"N.A.")</f>
        <v>1329.06</v>
      </c>
      <c r="AI44" s="30"/>
      <c r="AJ44" s="29">
        <f>IFERROR(F44/U44,"N.A.")</f>
        <v>2756.7520215633422</v>
      </c>
      <c r="AK44" s="30"/>
      <c r="AL44" s="29">
        <f>IFERROR(H44/W44,"N.A.")</f>
        <v>973.97095435684651</v>
      </c>
      <c r="AM44" s="30"/>
      <c r="AN44" s="29">
        <f>IFERROR(J44/Y44,"N.A.")</f>
        <v>0</v>
      </c>
      <c r="AO44" s="30"/>
      <c r="AP44" s="29">
        <f>IFERROR(L44/AA44,"N.A.")</f>
        <v>2632.638141532896</v>
      </c>
      <c r="AQ44" s="30"/>
      <c r="AR44" s="18">
        <f>IFERROR(N44/AC44, "N.A.")</f>
        <v>2632.638141532896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>
        <v>14470260</v>
      </c>
      <c r="C15" s="2"/>
      <c r="D15" s="2"/>
      <c r="E15" s="2"/>
      <c r="F15" s="2"/>
      <c r="G15" s="2"/>
      <c r="H15" s="2">
        <v>1739680</v>
      </c>
      <c r="I15" s="2"/>
      <c r="J15" s="2">
        <v>0</v>
      </c>
      <c r="K15" s="2"/>
      <c r="L15" s="1">
        <f t="shared" ref="L15:M18" si="0">B15+D15+F15+H15+J15</f>
        <v>16209940</v>
      </c>
      <c r="M15" s="12">
        <f t="shared" si="0"/>
        <v>0</v>
      </c>
      <c r="N15" s="13">
        <f>L15+M15</f>
        <v>16209940</v>
      </c>
      <c r="P15" s="3" t="s">
        <v>12</v>
      </c>
      <c r="Q15" s="2">
        <v>2620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1048</v>
      </c>
      <c r="X15" s="2">
        <v>0</v>
      </c>
      <c r="Y15" s="2">
        <v>524</v>
      </c>
      <c r="Z15" s="2">
        <v>0</v>
      </c>
      <c r="AA15" s="1">
        <f t="shared" ref="AA15:AB18" si="1">Q15+S15+U15+W15+Y15</f>
        <v>4192</v>
      </c>
      <c r="AB15" s="12">
        <f t="shared" si="1"/>
        <v>0</v>
      </c>
      <c r="AC15" s="13">
        <f>AA15+AB15</f>
        <v>4192</v>
      </c>
      <c r="AE15" s="3" t="s">
        <v>12</v>
      </c>
      <c r="AF15" s="2">
        <f t="shared" ref="AF15:AR18" si="2">IFERROR(B15/Q15, "N.A.")</f>
        <v>5523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>
        <f t="shared" si="2"/>
        <v>1660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3866.875</v>
      </c>
      <c r="AQ15" s="17" t="str">
        <f t="shared" si="2"/>
        <v>N.A.</v>
      </c>
      <c r="AR15" s="13">
        <f t="shared" si="2"/>
        <v>3866.875</v>
      </c>
    </row>
    <row r="16" spans="1:44" ht="15" customHeight="1" thickBot="1" x14ac:dyDescent="0.3">
      <c r="A16" s="3" t="s">
        <v>13</v>
      </c>
      <c r="B16" s="2">
        <v>168990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168990</v>
      </c>
      <c r="M16" s="12">
        <f t="shared" si="0"/>
        <v>0</v>
      </c>
      <c r="N16" s="13">
        <f>L16+M16</f>
        <v>168990</v>
      </c>
      <c r="P16" s="3" t="s">
        <v>13</v>
      </c>
      <c r="Q16" s="2">
        <v>262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262</v>
      </c>
      <c r="AB16" s="12">
        <f t="shared" si="1"/>
        <v>0</v>
      </c>
      <c r="AC16" s="13">
        <f>AA16+AB16</f>
        <v>262</v>
      </c>
      <c r="AE16" s="3" t="s">
        <v>13</v>
      </c>
      <c r="AF16" s="2">
        <f t="shared" si="2"/>
        <v>645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645</v>
      </c>
      <c r="AQ16" s="17" t="str">
        <f t="shared" si="2"/>
        <v>N.A.</v>
      </c>
      <c r="AR16" s="13">
        <f t="shared" si="2"/>
        <v>645</v>
      </c>
    </row>
    <row r="17" spans="1:44" ht="15" customHeight="1" thickBot="1" x14ac:dyDescent="0.3">
      <c r="A17" s="3" t="s">
        <v>14</v>
      </c>
      <c r="B17" s="2">
        <v>2140540</v>
      </c>
      <c r="C17" s="2">
        <v>17445270</v>
      </c>
      <c r="D17" s="2"/>
      <c r="E17" s="2">
        <v>1013940</v>
      </c>
      <c r="F17" s="2"/>
      <c r="G17" s="2"/>
      <c r="H17" s="2"/>
      <c r="I17" s="2"/>
      <c r="J17" s="2"/>
      <c r="K17" s="2"/>
      <c r="L17" s="1">
        <f t="shared" si="0"/>
        <v>2140540</v>
      </c>
      <c r="M17" s="12">
        <f t="shared" si="0"/>
        <v>18459210</v>
      </c>
      <c r="N17" s="13">
        <f>L17+M17</f>
        <v>20599750</v>
      </c>
      <c r="P17" s="3" t="s">
        <v>14</v>
      </c>
      <c r="Q17" s="2">
        <v>524</v>
      </c>
      <c r="R17" s="2">
        <v>3668</v>
      </c>
      <c r="S17" s="2">
        <v>0</v>
      </c>
      <c r="T17" s="2">
        <v>262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1">
        <f t="shared" si="1"/>
        <v>524</v>
      </c>
      <c r="AB17" s="12">
        <f t="shared" si="1"/>
        <v>3930</v>
      </c>
      <c r="AC17" s="13">
        <f>AA17+AB17</f>
        <v>4454</v>
      </c>
      <c r="AE17" s="3" t="s">
        <v>14</v>
      </c>
      <c r="AF17" s="2">
        <f t="shared" si="2"/>
        <v>4085</v>
      </c>
      <c r="AG17" s="2">
        <f t="shared" si="2"/>
        <v>4756.0714285714284</v>
      </c>
      <c r="AH17" s="2" t="str">
        <f t="shared" si="2"/>
        <v>N.A.</v>
      </c>
      <c r="AI17" s="2">
        <f t="shared" si="2"/>
        <v>3870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>
        <f t="shared" si="2"/>
        <v>4085</v>
      </c>
      <c r="AQ17" s="17">
        <f t="shared" si="2"/>
        <v>4697</v>
      </c>
      <c r="AR17" s="13">
        <f t="shared" si="2"/>
        <v>4625</v>
      </c>
    </row>
    <row r="18" spans="1:44" ht="15" customHeight="1" thickBot="1" x14ac:dyDescent="0.3">
      <c r="A18" s="3" t="s">
        <v>15</v>
      </c>
      <c r="B18" s="2">
        <v>524000</v>
      </c>
      <c r="C18" s="2"/>
      <c r="D18" s="2">
        <v>4506400</v>
      </c>
      <c r="E18" s="2"/>
      <c r="F18" s="2"/>
      <c r="G18" s="2"/>
      <c r="H18" s="2">
        <v>2816500</v>
      </c>
      <c r="I18" s="2"/>
      <c r="J18" s="2"/>
      <c r="K18" s="2"/>
      <c r="L18" s="1">
        <f t="shared" si="0"/>
        <v>7846900</v>
      </c>
      <c r="M18" s="12">
        <f t="shared" si="0"/>
        <v>0</v>
      </c>
      <c r="N18" s="13">
        <f>L18+M18</f>
        <v>7846900</v>
      </c>
      <c r="P18" s="3" t="s">
        <v>15</v>
      </c>
      <c r="Q18" s="2">
        <v>262</v>
      </c>
      <c r="R18" s="2">
        <v>0</v>
      </c>
      <c r="S18" s="2">
        <v>262</v>
      </c>
      <c r="T18" s="2">
        <v>0</v>
      </c>
      <c r="U18" s="2">
        <v>0</v>
      </c>
      <c r="V18" s="2">
        <v>0</v>
      </c>
      <c r="W18" s="2">
        <v>262</v>
      </c>
      <c r="X18" s="2">
        <v>0</v>
      </c>
      <c r="Y18" s="2">
        <v>0</v>
      </c>
      <c r="Z18" s="2">
        <v>0</v>
      </c>
      <c r="AA18" s="1">
        <f t="shared" si="1"/>
        <v>786</v>
      </c>
      <c r="AB18" s="12">
        <f t="shared" si="1"/>
        <v>0</v>
      </c>
      <c r="AC18" s="19">
        <f>AA18+AB18</f>
        <v>786</v>
      </c>
      <c r="AE18" s="3" t="s">
        <v>15</v>
      </c>
      <c r="AF18" s="2">
        <f t="shared" si="2"/>
        <v>2000</v>
      </c>
      <c r="AG18" s="2" t="str">
        <f t="shared" si="2"/>
        <v>N.A.</v>
      </c>
      <c r="AH18" s="2">
        <f t="shared" si="2"/>
        <v>17200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10750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9983.3333333333339</v>
      </c>
      <c r="AQ18" s="17" t="str">
        <f t="shared" si="2"/>
        <v>N.A.</v>
      </c>
      <c r="AR18" s="13">
        <f t="shared" si="2"/>
        <v>9983.3333333333339</v>
      </c>
    </row>
    <row r="19" spans="1:44" ht="15" customHeight="1" thickBot="1" x14ac:dyDescent="0.3">
      <c r="A19" s="4" t="s">
        <v>16</v>
      </c>
      <c r="B19" s="2">
        <v>17303790</v>
      </c>
      <c r="C19" s="2">
        <v>17445270</v>
      </c>
      <c r="D19" s="2">
        <v>4506400</v>
      </c>
      <c r="E19" s="2">
        <v>1013940</v>
      </c>
      <c r="F19" s="2"/>
      <c r="G19" s="2"/>
      <c r="H19" s="2">
        <v>4556180</v>
      </c>
      <c r="I19" s="2"/>
      <c r="J19" s="2">
        <v>0</v>
      </c>
      <c r="K19" s="2"/>
      <c r="L19" s="1">
        <f t="shared" ref="L19" si="3">B19+D19+F19+H19+J19</f>
        <v>26366370</v>
      </c>
      <c r="M19" s="12">
        <f t="shared" ref="M19" si="4">C19+E19+G19+I19+K19</f>
        <v>18459210</v>
      </c>
      <c r="N19" s="19">
        <f>L19+M19</f>
        <v>44825580</v>
      </c>
      <c r="P19" s="4" t="s">
        <v>16</v>
      </c>
      <c r="Q19" s="2">
        <v>3668</v>
      </c>
      <c r="R19" s="2">
        <v>3668</v>
      </c>
      <c r="S19" s="2">
        <v>262</v>
      </c>
      <c r="T19" s="2">
        <v>262</v>
      </c>
      <c r="U19" s="2">
        <v>0</v>
      </c>
      <c r="V19" s="2">
        <v>0</v>
      </c>
      <c r="W19" s="2">
        <v>1310</v>
      </c>
      <c r="X19" s="2">
        <v>0</v>
      </c>
      <c r="Y19" s="2">
        <v>524</v>
      </c>
      <c r="Z19" s="2">
        <v>0</v>
      </c>
      <c r="AA19" s="1">
        <f t="shared" ref="AA19" si="5">Q19+S19+U19+W19+Y19</f>
        <v>5764</v>
      </c>
      <c r="AB19" s="12">
        <f t="shared" ref="AB19" si="6">R19+T19+V19+X19+Z19</f>
        <v>3930</v>
      </c>
      <c r="AC19" s="13">
        <f>AA19+AB19</f>
        <v>9694</v>
      </c>
      <c r="AE19" s="4" t="s">
        <v>16</v>
      </c>
      <c r="AF19" s="2">
        <f t="shared" ref="AF19:AO19" si="7">IFERROR(B19/Q19, "N.A.")</f>
        <v>4717.5</v>
      </c>
      <c r="AG19" s="2">
        <f t="shared" si="7"/>
        <v>4756.0714285714284</v>
      </c>
      <c r="AH19" s="2">
        <f t="shared" si="7"/>
        <v>17200</v>
      </c>
      <c r="AI19" s="2">
        <f t="shared" si="7"/>
        <v>3870</v>
      </c>
      <c r="AJ19" s="2" t="str">
        <f t="shared" si="7"/>
        <v>N.A.</v>
      </c>
      <c r="AK19" s="2" t="str">
        <f t="shared" si="7"/>
        <v>N.A.</v>
      </c>
      <c r="AL19" s="2">
        <f t="shared" si="7"/>
        <v>3478</v>
      </c>
      <c r="AM19" s="2" t="str">
        <f t="shared" si="7"/>
        <v>N.A.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4574.318181818182</v>
      </c>
      <c r="AQ19" s="17">
        <f t="shared" ref="AQ19" si="9">IFERROR(M19/AB19, "N.A.")</f>
        <v>4697</v>
      </c>
      <c r="AR19" s="13">
        <f t="shared" ref="AR19" si="10">IFERROR(N19/AC19, "N.A.")</f>
        <v>4624.0540540540542</v>
      </c>
    </row>
    <row r="20" spans="1:44" ht="15" customHeight="1" thickBot="1" x14ac:dyDescent="0.3">
      <c r="A20" s="5" t="s">
        <v>0</v>
      </c>
      <c r="B20" s="49">
        <f>B19+C19</f>
        <v>34749060</v>
      </c>
      <c r="C20" s="50"/>
      <c r="D20" s="49">
        <f>D19+E19</f>
        <v>5520340</v>
      </c>
      <c r="E20" s="50"/>
      <c r="F20" s="49">
        <f>F19+G19</f>
        <v>0</v>
      </c>
      <c r="G20" s="50"/>
      <c r="H20" s="49">
        <f>H19+I19</f>
        <v>4556180</v>
      </c>
      <c r="I20" s="50"/>
      <c r="J20" s="49">
        <f>J19+K19</f>
        <v>0</v>
      </c>
      <c r="K20" s="50"/>
      <c r="L20" s="49">
        <f>L19+M19</f>
        <v>44825580</v>
      </c>
      <c r="M20" s="51"/>
      <c r="N20" s="20">
        <f>B20+D20+F20+H20+J20</f>
        <v>44825580</v>
      </c>
      <c r="P20" s="5" t="s">
        <v>0</v>
      </c>
      <c r="Q20" s="49">
        <f>Q19+R19</f>
        <v>7336</v>
      </c>
      <c r="R20" s="50"/>
      <c r="S20" s="49">
        <f>S19+T19</f>
        <v>524</v>
      </c>
      <c r="T20" s="50"/>
      <c r="U20" s="49">
        <f>U19+V19</f>
        <v>0</v>
      </c>
      <c r="V20" s="50"/>
      <c r="W20" s="49">
        <f>W19+X19</f>
        <v>1310</v>
      </c>
      <c r="X20" s="50"/>
      <c r="Y20" s="49">
        <f>Y19+Z19</f>
        <v>524</v>
      </c>
      <c r="Z20" s="50"/>
      <c r="AA20" s="49">
        <f>AA19+AB19</f>
        <v>9694</v>
      </c>
      <c r="AB20" s="50"/>
      <c r="AC20" s="21">
        <f>Q20+S20+U20+W20+Y20</f>
        <v>9694</v>
      </c>
      <c r="AE20" s="5" t="s">
        <v>0</v>
      </c>
      <c r="AF20" s="29">
        <f>IFERROR(B20/Q20,"N.A.")</f>
        <v>4736.7857142857147</v>
      </c>
      <c r="AG20" s="30"/>
      <c r="AH20" s="29">
        <f>IFERROR(D20/S20,"N.A.")</f>
        <v>10535</v>
      </c>
      <c r="AI20" s="30"/>
      <c r="AJ20" s="29" t="str">
        <f>IFERROR(F20/U20,"N.A.")</f>
        <v>N.A.</v>
      </c>
      <c r="AK20" s="30"/>
      <c r="AL20" s="29">
        <f>IFERROR(H20/W20,"N.A.")</f>
        <v>3478</v>
      </c>
      <c r="AM20" s="30"/>
      <c r="AN20" s="29">
        <f>IFERROR(J20/Y20,"N.A.")</f>
        <v>0</v>
      </c>
      <c r="AO20" s="30"/>
      <c r="AP20" s="29">
        <f>IFERROR(L20/AA20,"N.A.")</f>
        <v>4624.0540540540542</v>
      </c>
      <c r="AQ20" s="30"/>
      <c r="AR20" s="18">
        <f>IFERROR(N20/AC20, "N.A.")</f>
        <v>4624.0540540540542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>
        <v>13794300</v>
      </c>
      <c r="C27" s="2"/>
      <c r="D27" s="2"/>
      <c r="E27" s="2"/>
      <c r="F27" s="2"/>
      <c r="G27" s="2"/>
      <c r="H27" s="2">
        <v>1514360</v>
      </c>
      <c r="I27" s="2"/>
      <c r="J27" s="2"/>
      <c r="K27" s="2"/>
      <c r="L27" s="1">
        <f t="shared" ref="L27:M30" si="11">B27+D27+F27+H27+J27</f>
        <v>15308660</v>
      </c>
      <c r="M27" s="12">
        <f t="shared" si="11"/>
        <v>0</v>
      </c>
      <c r="N27" s="13">
        <f>L27+M27</f>
        <v>15308660</v>
      </c>
      <c r="P27" s="3" t="s">
        <v>12</v>
      </c>
      <c r="Q27" s="2">
        <v>2358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786</v>
      </c>
      <c r="X27" s="2">
        <v>0</v>
      </c>
      <c r="Y27" s="2">
        <v>0</v>
      </c>
      <c r="Z27" s="2">
        <v>0</v>
      </c>
      <c r="AA27" s="1">
        <f t="shared" ref="AA27:AB30" si="12">Q27+S27+U27+W27+Y27</f>
        <v>3144</v>
      </c>
      <c r="AB27" s="12">
        <f t="shared" si="12"/>
        <v>0</v>
      </c>
      <c r="AC27" s="13">
        <f>AA27+AB27</f>
        <v>3144</v>
      </c>
      <c r="AE27" s="3" t="s">
        <v>12</v>
      </c>
      <c r="AF27" s="2">
        <f t="shared" ref="AF27:AR30" si="13">IFERROR(B27/Q27, "N.A.")</f>
        <v>5850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>
        <f t="shared" si="13"/>
        <v>1926.6666666666667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>
        <f t="shared" si="13"/>
        <v>4869.166666666667</v>
      </c>
      <c r="AQ27" s="17" t="str">
        <f t="shared" si="13"/>
        <v>N.A.</v>
      </c>
      <c r="AR27" s="13">
        <f t="shared" si="13"/>
        <v>4869.166666666667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>
        <v>13886000</v>
      </c>
      <c r="D29" s="2"/>
      <c r="E29" s="2">
        <v>1013940</v>
      </c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14899940</v>
      </c>
      <c r="N29" s="13">
        <f>L29+M29</f>
        <v>14899940</v>
      </c>
      <c r="P29" s="3" t="s">
        <v>14</v>
      </c>
      <c r="Q29" s="2">
        <v>0</v>
      </c>
      <c r="R29" s="2">
        <v>2358</v>
      </c>
      <c r="S29" s="2">
        <v>0</v>
      </c>
      <c r="T29" s="2">
        <v>262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1">
        <f t="shared" si="12"/>
        <v>0</v>
      </c>
      <c r="AB29" s="12">
        <f t="shared" si="12"/>
        <v>2620</v>
      </c>
      <c r="AC29" s="13">
        <f>AA29+AB29</f>
        <v>2620</v>
      </c>
      <c r="AE29" s="3" t="s">
        <v>14</v>
      </c>
      <c r="AF29" s="2" t="str">
        <f t="shared" si="13"/>
        <v>N.A.</v>
      </c>
      <c r="AG29" s="2">
        <f t="shared" si="13"/>
        <v>5888.8888888888887</v>
      </c>
      <c r="AH29" s="2" t="str">
        <f t="shared" si="13"/>
        <v>N.A.</v>
      </c>
      <c r="AI29" s="2">
        <f t="shared" si="13"/>
        <v>3870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 t="str">
        <f t="shared" si="13"/>
        <v>N.A.</v>
      </c>
      <c r="AQ29" s="17">
        <f t="shared" si="13"/>
        <v>5687</v>
      </c>
      <c r="AR29" s="13">
        <f t="shared" si="13"/>
        <v>5687</v>
      </c>
    </row>
    <row r="30" spans="1:44" ht="15" customHeight="1" thickBot="1" x14ac:dyDescent="0.3">
      <c r="A30" s="3" t="s">
        <v>15</v>
      </c>
      <c r="B30" s="2">
        <v>524000</v>
      </c>
      <c r="C30" s="2"/>
      <c r="D30" s="2">
        <v>4506400</v>
      </c>
      <c r="E30" s="2"/>
      <c r="F30" s="2"/>
      <c r="G30" s="2"/>
      <c r="H30" s="2">
        <v>2816500</v>
      </c>
      <c r="I30" s="2"/>
      <c r="J30" s="2"/>
      <c r="K30" s="2"/>
      <c r="L30" s="1">
        <f t="shared" si="11"/>
        <v>7846900</v>
      </c>
      <c r="M30" s="12">
        <f t="shared" si="11"/>
        <v>0</v>
      </c>
      <c r="N30" s="13">
        <f>L30+M30</f>
        <v>7846900</v>
      </c>
      <c r="P30" s="3" t="s">
        <v>15</v>
      </c>
      <c r="Q30" s="2">
        <v>262</v>
      </c>
      <c r="R30" s="2">
        <v>0</v>
      </c>
      <c r="S30" s="2">
        <v>262</v>
      </c>
      <c r="T30" s="2">
        <v>0</v>
      </c>
      <c r="U30" s="2">
        <v>0</v>
      </c>
      <c r="V30" s="2">
        <v>0</v>
      </c>
      <c r="W30" s="2">
        <v>262</v>
      </c>
      <c r="X30" s="2">
        <v>0</v>
      </c>
      <c r="Y30" s="2">
        <v>0</v>
      </c>
      <c r="Z30" s="2">
        <v>0</v>
      </c>
      <c r="AA30" s="1">
        <f t="shared" si="12"/>
        <v>786</v>
      </c>
      <c r="AB30" s="12">
        <f t="shared" si="12"/>
        <v>0</v>
      </c>
      <c r="AC30" s="19">
        <f>AA30+AB30</f>
        <v>786</v>
      </c>
      <c r="AE30" s="3" t="s">
        <v>15</v>
      </c>
      <c r="AF30" s="2">
        <f t="shared" si="13"/>
        <v>2000</v>
      </c>
      <c r="AG30" s="2" t="str">
        <f t="shared" si="13"/>
        <v>N.A.</v>
      </c>
      <c r="AH30" s="2">
        <f t="shared" si="13"/>
        <v>17200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10750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>
        <f t="shared" si="13"/>
        <v>9983.3333333333339</v>
      </c>
      <c r="AQ30" s="17" t="str">
        <f t="shared" si="13"/>
        <v>N.A.</v>
      </c>
      <c r="AR30" s="13">
        <f t="shared" si="13"/>
        <v>9983.3333333333339</v>
      </c>
    </row>
    <row r="31" spans="1:44" ht="15" customHeight="1" thickBot="1" x14ac:dyDescent="0.3">
      <c r="A31" s="4" t="s">
        <v>16</v>
      </c>
      <c r="B31" s="2">
        <v>14318300</v>
      </c>
      <c r="C31" s="2">
        <v>13886000</v>
      </c>
      <c r="D31" s="2">
        <v>4506400</v>
      </c>
      <c r="E31" s="2">
        <v>1013940</v>
      </c>
      <c r="F31" s="2"/>
      <c r="G31" s="2"/>
      <c r="H31" s="2">
        <v>4330860</v>
      </c>
      <c r="I31" s="2"/>
      <c r="J31" s="2"/>
      <c r="K31" s="2"/>
      <c r="L31" s="1">
        <f t="shared" ref="L31" si="14">B31+D31+F31+H31+J31</f>
        <v>23155560</v>
      </c>
      <c r="M31" s="12">
        <f t="shared" ref="M31" si="15">C31+E31+G31+I31+K31</f>
        <v>14899940</v>
      </c>
      <c r="N31" s="19">
        <f>L31+M31</f>
        <v>38055500</v>
      </c>
      <c r="P31" s="4" t="s">
        <v>16</v>
      </c>
      <c r="Q31" s="2">
        <v>2620</v>
      </c>
      <c r="R31" s="2">
        <v>2358</v>
      </c>
      <c r="S31" s="2">
        <v>262</v>
      </c>
      <c r="T31" s="2">
        <v>262</v>
      </c>
      <c r="U31" s="2">
        <v>0</v>
      </c>
      <c r="V31" s="2">
        <v>0</v>
      </c>
      <c r="W31" s="2">
        <v>1048</v>
      </c>
      <c r="X31" s="2">
        <v>0</v>
      </c>
      <c r="Y31" s="2">
        <v>0</v>
      </c>
      <c r="Z31" s="2">
        <v>0</v>
      </c>
      <c r="AA31" s="1">
        <f t="shared" ref="AA31" si="16">Q31+S31+U31+W31+Y31</f>
        <v>3930</v>
      </c>
      <c r="AB31" s="12">
        <f t="shared" ref="AB31" si="17">R31+T31+V31+X31+Z31</f>
        <v>2620</v>
      </c>
      <c r="AC31" s="13">
        <f>AA31+AB31</f>
        <v>6550</v>
      </c>
      <c r="AE31" s="4" t="s">
        <v>16</v>
      </c>
      <c r="AF31" s="2">
        <f t="shared" ref="AF31:AO31" si="18">IFERROR(B31/Q31, "N.A.")</f>
        <v>5465</v>
      </c>
      <c r="AG31" s="2">
        <f t="shared" si="18"/>
        <v>5888.8888888888887</v>
      </c>
      <c r="AH31" s="2">
        <f t="shared" si="18"/>
        <v>17200</v>
      </c>
      <c r="AI31" s="2">
        <f t="shared" si="18"/>
        <v>3870</v>
      </c>
      <c r="AJ31" s="2" t="str">
        <f t="shared" si="18"/>
        <v>N.A.</v>
      </c>
      <c r="AK31" s="2" t="str">
        <f t="shared" si="18"/>
        <v>N.A.</v>
      </c>
      <c r="AL31" s="2">
        <f t="shared" si="18"/>
        <v>4132.5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>
        <f t="shared" ref="AP31" si="19">IFERROR(L31/AA31, "N.A.")</f>
        <v>5892</v>
      </c>
      <c r="AQ31" s="17">
        <f t="shared" ref="AQ31" si="20">IFERROR(M31/AB31, "N.A.")</f>
        <v>5687</v>
      </c>
      <c r="AR31" s="13">
        <f t="shared" ref="AR31" si="21">IFERROR(N31/AC31, "N.A.")</f>
        <v>5810</v>
      </c>
    </row>
    <row r="32" spans="1:44" ht="15" customHeight="1" thickBot="1" x14ac:dyDescent="0.3">
      <c r="A32" s="5" t="s">
        <v>0</v>
      </c>
      <c r="B32" s="49">
        <f>B31+C31</f>
        <v>28204300</v>
      </c>
      <c r="C32" s="50"/>
      <c r="D32" s="49">
        <f>D31+E31</f>
        <v>5520340</v>
      </c>
      <c r="E32" s="50"/>
      <c r="F32" s="49">
        <f>F31+G31</f>
        <v>0</v>
      </c>
      <c r="G32" s="50"/>
      <c r="H32" s="49">
        <f>H31+I31</f>
        <v>4330860</v>
      </c>
      <c r="I32" s="50"/>
      <c r="J32" s="49">
        <f>J31+K31</f>
        <v>0</v>
      </c>
      <c r="K32" s="50"/>
      <c r="L32" s="49">
        <f>L31+M31</f>
        <v>38055500</v>
      </c>
      <c r="M32" s="51"/>
      <c r="N32" s="20">
        <f>B32+D32+F32+H32+J32</f>
        <v>38055500</v>
      </c>
      <c r="P32" s="5" t="s">
        <v>0</v>
      </c>
      <c r="Q32" s="49">
        <f>Q31+R31</f>
        <v>4978</v>
      </c>
      <c r="R32" s="50"/>
      <c r="S32" s="49">
        <f>S31+T31</f>
        <v>524</v>
      </c>
      <c r="T32" s="50"/>
      <c r="U32" s="49">
        <f>U31+V31</f>
        <v>0</v>
      </c>
      <c r="V32" s="50"/>
      <c r="W32" s="49">
        <f>W31+X31</f>
        <v>1048</v>
      </c>
      <c r="X32" s="50"/>
      <c r="Y32" s="49">
        <f>Y31+Z31</f>
        <v>0</v>
      </c>
      <c r="Z32" s="50"/>
      <c r="AA32" s="49">
        <f>AA31+AB31</f>
        <v>6550</v>
      </c>
      <c r="AB32" s="50"/>
      <c r="AC32" s="21">
        <f>Q32+S32+U32+W32+Y32</f>
        <v>6550</v>
      </c>
      <c r="AE32" s="5" t="s">
        <v>0</v>
      </c>
      <c r="AF32" s="29">
        <f>IFERROR(B32/Q32,"N.A.")</f>
        <v>5665.7894736842109</v>
      </c>
      <c r="AG32" s="30"/>
      <c r="AH32" s="29">
        <f>IFERROR(D32/S32,"N.A.")</f>
        <v>10535</v>
      </c>
      <c r="AI32" s="30"/>
      <c r="AJ32" s="29" t="str">
        <f>IFERROR(F32/U32,"N.A.")</f>
        <v>N.A.</v>
      </c>
      <c r="AK32" s="30"/>
      <c r="AL32" s="29">
        <f>IFERROR(H32/W32,"N.A.")</f>
        <v>4132.5</v>
      </c>
      <c r="AM32" s="30"/>
      <c r="AN32" s="29" t="str">
        <f>IFERROR(J32/Y32,"N.A.")</f>
        <v>N.A.</v>
      </c>
      <c r="AO32" s="30"/>
      <c r="AP32" s="29">
        <f>IFERROR(L32/AA32,"N.A.")</f>
        <v>5810</v>
      </c>
      <c r="AQ32" s="30"/>
      <c r="AR32" s="18">
        <f>IFERROR(N32/AC32, "N.A.")</f>
        <v>5810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>
        <v>675960</v>
      </c>
      <c r="C39" s="2"/>
      <c r="D39" s="2"/>
      <c r="E39" s="2"/>
      <c r="F39" s="2"/>
      <c r="G39" s="2"/>
      <c r="H39" s="2">
        <v>225320</v>
      </c>
      <c r="I39" s="2"/>
      <c r="J39" s="2">
        <v>0</v>
      </c>
      <c r="K39" s="2"/>
      <c r="L39" s="1">
        <f t="shared" ref="L39:M42" si="22">B39+D39+F39+H39+J39</f>
        <v>901280</v>
      </c>
      <c r="M39" s="12">
        <f t="shared" si="22"/>
        <v>0</v>
      </c>
      <c r="N39" s="13">
        <f>L39+M39</f>
        <v>901280</v>
      </c>
      <c r="P39" s="3" t="s">
        <v>12</v>
      </c>
      <c r="Q39" s="2">
        <v>262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262</v>
      </c>
      <c r="X39" s="2">
        <v>0</v>
      </c>
      <c r="Y39" s="2">
        <v>524</v>
      </c>
      <c r="Z39" s="2">
        <v>0</v>
      </c>
      <c r="AA39" s="1">
        <f t="shared" ref="AA39:AB42" si="23">Q39+S39+U39+W39+Y39</f>
        <v>1048</v>
      </c>
      <c r="AB39" s="12">
        <f t="shared" si="23"/>
        <v>0</v>
      </c>
      <c r="AC39" s="13">
        <f>AA39+AB39</f>
        <v>1048</v>
      </c>
      <c r="AE39" s="3" t="s">
        <v>12</v>
      </c>
      <c r="AF39" s="2">
        <f t="shared" ref="AF39:AR42" si="24">IFERROR(B39/Q39, "N.A.")</f>
        <v>2580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860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860</v>
      </c>
      <c r="AQ39" s="17" t="str">
        <f t="shared" si="24"/>
        <v>N.A.</v>
      </c>
      <c r="AR39" s="13">
        <f t="shared" si="24"/>
        <v>860</v>
      </c>
    </row>
    <row r="40" spans="1:44" ht="15" customHeight="1" thickBot="1" x14ac:dyDescent="0.3">
      <c r="A40" s="3" t="s">
        <v>13</v>
      </c>
      <c r="B40" s="2">
        <v>168990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168990</v>
      </c>
      <c r="M40" s="12">
        <f t="shared" si="22"/>
        <v>0</v>
      </c>
      <c r="N40" s="13">
        <f>L40+M40</f>
        <v>168990</v>
      </c>
      <c r="P40" s="3" t="s">
        <v>13</v>
      </c>
      <c r="Q40" s="2">
        <v>262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262</v>
      </c>
      <c r="AB40" s="12">
        <f t="shared" si="23"/>
        <v>0</v>
      </c>
      <c r="AC40" s="13">
        <f>AA40+AB40</f>
        <v>262</v>
      </c>
      <c r="AE40" s="3" t="s">
        <v>13</v>
      </c>
      <c r="AF40" s="2">
        <f t="shared" si="24"/>
        <v>645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645</v>
      </c>
      <c r="AQ40" s="17" t="str">
        <f t="shared" si="24"/>
        <v>N.A.</v>
      </c>
      <c r="AR40" s="13">
        <f t="shared" si="24"/>
        <v>645</v>
      </c>
    </row>
    <row r="41" spans="1:44" ht="15" customHeight="1" thickBot="1" x14ac:dyDescent="0.3">
      <c r="A41" s="3" t="s">
        <v>14</v>
      </c>
      <c r="B41" s="2">
        <v>2140540</v>
      </c>
      <c r="C41" s="2">
        <v>3559270</v>
      </c>
      <c r="D41" s="2"/>
      <c r="E41" s="2"/>
      <c r="F41" s="2"/>
      <c r="G41" s="2"/>
      <c r="H41" s="2"/>
      <c r="I41" s="2"/>
      <c r="J41" s="2"/>
      <c r="K41" s="2"/>
      <c r="L41" s="1">
        <f t="shared" si="22"/>
        <v>2140540</v>
      </c>
      <c r="M41" s="12">
        <f t="shared" si="22"/>
        <v>3559270</v>
      </c>
      <c r="N41" s="13">
        <f>L41+M41</f>
        <v>5699810</v>
      </c>
      <c r="P41" s="3" t="s">
        <v>14</v>
      </c>
      <c r="Q41" s="2">
        <v>524</v>
      </c>
      <c r="R41" s="2">
        <v>1310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1">
        <f t="shared" si="23"/>
        <v>524</v>
      </c>
      <c r="AB41" s="12">
        <f t="shared" si="23"/>
        <v>1310</v>
      </c>
      <c r="AC41" s="13">
        <f>AA41+AB41</f>
        <v>1834</v>
      </c>
      <c r="AE41" s="3" t="s">
        <v>14</v>
      </c>
      <c r="AF41" s="2">
        <f t="shared" si="24"/>
        <v>4085</v>
      </c>
      <c r="AG41" s="2">
        <f t="shared" si="24"/>
        <v>2717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>
        <f t="shared" si="24"/>
        <v>4085</v>
      </c>
      <c r="AQ41" s="17">
        <f t="shared" si="24"/>
        <v>2717</v>
      </c>
      <c r="AR41" s="13">
        <f t="shared" si="24"/>
        <v>3107.8571428571427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2985490</v>
      </c>
      <c r="C43" s="2">
        <v>3559270</v>
      </c>
      <c r="D43" s="2"/>
      <c r="E43" s="2"/>
      <c r="F43" s="2"/>
      <c r="G43" s="2"/>
      <c r="H43" s="2">
        <v>225320</v>
      </c>
      <c r="I43" s="2"/>
      <c r="J43" s="2">
        <v>0</v>
      </c>
      <c r="K43" s="2"/>
      <c r="L43" s="1">
        <f t="shared" ref="L43" si="25">B43+D43+F43+H43+J43</f>
        <v>3210810</v>
      </c>
      <c r="M43" s="12">
        <f t="shared" ref="M43" si="26">C43+E43+G43+I43+K43</f>
        <v>3559270</v>
      </c>
      <c r="N43" s="19">
        <f>L43+M43</f>
        <v>6770080</v>
      </c>
      <c r="P43" s="4" t="s">
        <v>16</v>
      </c>
      <c r="Q43" s="2">
        <v>1048</v>
      </c>
      <c r="R43" s="2">
        <v>1310</v>
      </c>
      <c r="S43" s="2">
        <v>0</v>
      </c>
      <c r="T43" s="2">
        <v>0</v>
      </c>
      <c r="U43" s="2">
        <v>0</v>
      </c>
      <c r="V43" s="2">
        <v>0</v>
      </c>
      <c r="W43" s="2">
        <v>262</v>
      </c>
      <c r="X43" s="2">
        <v>0</v>
      </c>
      <c r="Y43" s="2">
        <v>524</v>
      </c>
      <c r="Z43" s="2">
        <v>0</v>
      </c>
      <c r="AA43" s="1">
        <f t="shared" ref="AA43" si="27">Q43+S43+U43+W43+Y43</f>
        <v>1834</v>
      </c>
      <c r="AB43" s="12">
        <f t="shared" ref="AB43" si="28">R43+T43+V43+X43+Z43</f>
        <v>1310</v>
      </c>
      <c r="AC43" s="19">
        <f>AA43+AB43</f>
        <v>3144</v>
      </c>
      <c r="AE43" s="4" t="s">
        <v>16</v>
      </c>
      <c r="AF43" s="2">
        <f t="shared" ref="AF43:AO43" si="29">IFERROR(B43/Q43, "N.A.")</f>
        <v>2848.75</v>
      </c>
      <c r="AG43" s="2">
        <f t="shared" si="29"/>
        <v>2717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860</v>
      </c>
      <c r="AM43" s="2" t="str">
        <f t="shared" si="29"/>
        <v>N.A.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1750.7142857142858</v>
      </c>
      <c r="AQ43" s="17">
        <f t="shared" ref="AQ43" si="31">IFERROR(M43/AB43, "N.A.")</f>
        <v>2717</v>
      </c>
      <c r="AR43" s="13">
        <f t="shared" ref="AR43" si="32">IFERROR(N43/AC43, "N.A.")</f>
        <v>2153.3333333333335</v>
      </c>
    </row>
    <row r="44" spans="1:44" ht="15" customHeight="1" thickBot="1" x14ac:dyDescent="0.3">
      <c r="A44" s="5" t="s">
        <v>0</v>
      </c>
      <c r="B44" s="49">
        <f>B43+C43</f>
        <v>6544760</v>
      </c>
      <c r="C44" s="50"/>
      <c r="D44" s="49">
        <f>D43+E43</f>
        <v>0</v>
      </c>
      <c r="E44" s="50"/>
      <c r="F44" s="49">
        <f>F43+G43</f>
        <v>0</v>
      </c>
      <c r="G44" s="50"/>
      <c r="H44" s="49">
        <f>H43+I43</f>
        <v>225320</v>
      </c>
      <c r="I44" s="50"/>
      <c r="J44" s="49">
        <f>J43+K43</f>
        <v>0</v>
      </c>
      <c r="K44" s="50"/>
      <c r="L44" s="49">
        <f>L43+M43</f>
        <v>6770080</v>
      </c>
      <c r="M44" s="51"/>
      <c r="N44" s="20">
        <f>B44+D44+F44+H44+J44</f>
        <v>6770080</v>
      </c>
      <c r="P44" s="5" t="s">
        <v>0</v>
      </c>
      <c r="Q44" s="49">
        <f>Q43+R43</f>
        <v>2358</v>
      </c>
      <c r="R44" s="50"/>
      <c r="S44" s="49">
        <f>S43+T43</f>
        <v>0</v>
      </c>
      <c r="T44" s="50"/>
      <c r="U44" s="49">
        <f>U43+V43</f>
        <v>0</v>
      </c>
      <c r="V44" s="50"/>
      <c r="W44" s="49">
        <f>W43+X43</f>
        <v>262</v>
      </c>
      <c r="X44" s="50"/>
      <c r="Y44" s="49">
        <f>Y43+Z43</f>
        <v>524</v>
      </c>
      <c r="Z44" s="50"/>
      <c r="AA44" s="49">
        <f>AA43+AB43</f>
        <v>3144</v>
      </c>
      <c r="AB44" s="51"/>
      <c r="AC44" s="20">
        <f>Q44+S44+U44+W44+Y44</f>
        <v>3144</v>
      </c>
      <c r="AE44" s="5" t="s">
        <v>0</v>
      </c>
      <c r="AF44" s="29">
        <f>IFERROR(B44/Q44,"N.A.")</f>
        <v>2775.5555555555557</v>
      </c>
      <c r="AG44" s="30"/>
      <c r="AH44" s="29" t="str">
        <f>IFERROR(D44/S44,"N.A.")</f>
        <v>N.A.</v>
      </c>
      <c r="AI44" s="30"/>
      <c r="AJ44" s="29" t="str">
        <f>IFERROR(F44/U44,"N.A.")</f>
        <v>N.A.</v>
      </c>
      <c r="AK44" s="30"/>
      <c r="AL44" s="29">
        <f>IFERROR(H44/W44,"N.A.")</f>
        <v>860</v>
      </c>
      <c r="AM44" s="30"/>
      <c r="AN44" s="29">
        <f>IFERROR(J44/Y44,"N.A.")</f>
        <v>0</v>
      </c>
      <c r="AO44" s="30"/>
      <c r="AP44" s="29">
        <f>IFERROR(L44/AA44,"N.A.")</f>
        <v>2153.3333333333335</v>
      </c>
      <c r="AQ44" s="30"/>
      <c r="AR44" s="18">
        <f>IFERROR(N44/AC44, "N.A.")</f>
        <v>2153.3333333333335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>
        <v>20239817</v>
      </c>
      <c r="C15" s="2"/>
      <c r="D15" s="2">
        <v>18595218</v>
      </c>
      <c r="E15" s="2"/>
      <c r="F15" s="2">
        <v>14882380.000000004</v>
      </c>
      <c r="G15" s="2"/>
      <c r="H15" s="2">
        <v>49325524.999999993</v>
      </c>
      <c r="I15" s="2"/>
      <c r="J15" s="2">
        <v>0</v>
      </c>
      <c r="K15" s="2"/>
      <c r="L15" s="1">
        <f t="shared" ref="L15:M18" si="0">B15+D15+F15+H15+J15</f>
        <v>103042940</v>
      </c>
      <c r="M15" s="12">
        <f t="shared" si="0"/>
        <v>0</v>
      </c>
      <c r="N15" s="13">
        <f>L15+M15</f>
        <v>103042940</v>
      </c>
      <c r="P15" s="3" t="s">
        <v>12</v>
      </c>
      <c r="Q15" s="2">
        <v>6463</v>
      </c>
      <c r="R15" s="2">
        <v>0</v>
      </c>
      <c r="S15" s="2">
        <v>5415</v>
      </c>
      <c r="T15" s="2">
        <v>0</v>
      </c>
      <c r="U15" s="2">
        <v>3358</v>
      </c>
      <c r="V15" s="2">
        <v>0</v>
      </c>
      <c r="W15" s="2">
        <v>20001</v>
      </c>
      <c r="X15" s="2">
        <v>0</v>
      </c>
      <c r="Y15" s="2">
        <v>3685</v>
      </c>
      <c r="Z15" s="2">
        <v>0</v>
      </c>
      <c r="AA15" s="1">
        <f t="shared" ref="AA15:AB18" si="1">Q15+S15+U15+W15+Y15</f>
        <v>38922</v>
      </c>
      <c r="AB15" s="12">
        <f t="shared" si="1"/>
        <v>0</v>
      </c>
      <c r="AC15" s="13">
        <f>AA15+AB15</f>
        <v>38922</v>
      </c>
      <c r="AE15" s="3" t="s">
        <v>12</v>
      </c>
      <c r="AF15" s="2">
        <f t="shared" ref="AF15:AR18" si="2">IFERROR(B15/Q15, "N.A.")</f>
        <v>3131.6442828407862</v>
      </c>
      <c r="AG15" s="2" t="str">
        <f t="shared" si="2"/>
        <v>N.A.</v>
      </c>
      <c r="AH15" s="2">
        <f t="shared" si="2"/>
        <v>3434.019944598338</v>
      </c>
      <c r="AI15" s="2" t="str">
        <f t="shared" si="2"/>
        <v>N.A.</v>
      </c>
      <c r="AJ15" s="2">
        <f t="shared" si="2"/>
        <v>4431.9178082191793</v>
      </c>
      <c r="AK15" s="2" t="str">
        <f t="shared" si="2"/>
        <v>N.A.</v>
      </c>
      <c r="AL15" s="2">
        <f t="shared" si="2"/>
        <v>2466.1529423528818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2647.4215096860389</v>
      </c>
      <c r="AQ15" s="17" t="str">
        <f t="shared" si="2"/>
        <v>N.A.</v>
      </c>
      <c r="AR15" s="13">
        <f t="shared" si="2"/>
        <v>2647.4215096860389</v>
      </c>
    </row>
    <row r="16" spans="1:44" ht="15" customHeight="1" thickBot="1" x14ac:dyDescent="0.3">
      <c r="A16" s="3" t="s">
        <v>13</v>
      </c>
      <c r="B16" s="2">
        <v>7304673.0000000019</v>
      </c>
      <c r="C16" s="2">
        <v>3256466.0000000005</v>
      </c>
      <c r="D16" s="2">
        <v>1021035</v>
      </c>
      <c r="E16" s="2"/>
      <c r="F16" s="2"/>
      <c r="G16" s="2"/>
      <c r="H16" s="2"/>
      <c r="I16" s="2"/>
      <c r="J16" s="2"/>
      <c r="K16" s="2"/>
      <c r="L16" s="1">
        <f t="shared" si="0"/>
        <v>8325708.0000000019</v>
      </c>
      <c r="M16" s="12">
        <f t="shared" si="0"/>
        <v>3256466.0000000005</v>
      </c>
      <c r="N16" s="13">
        <f>L16+M16</f>
        <v>11582174.000000002</v>
      </c>
      <c r="P16" s="3" t="s">
        <v>13</v>
      </c>
      <c r="Q16" s="2">
        <v>4552</v>
      </c>
      <c r="R16" s="2">
        <v>1583</v>
      </c>
      <c r="S16" s="2">
        <v>1000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5552</v>
      </c>
      <c r="AB16" s="12">
        <f t="shared" si="1"/>
        <v>1583</v>
      </c>
      <c r="AC16" s="13">
        <f>AA16+AB16</f>
        <v>7135</v>
      </c>
      <c r="AE16" s="3" t="s">
        <v>13</v>
      </c>
      <c r="AF16" s="2">
        <f t="shared" si="2"/>
        <v>1604.7172671353255</v>
      </c>
      <c r="AG16" s="2">
        <f t="shared" si="2"/>
        <v>2057.1484523057488</v>
      </c>
      <c r="AH16" s="2">
        <f t="shared" si="2"/>
        <v>1021.035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1499.5871757925077</v>
      </c>
      <c r="AQ16" s="17">
        <f t="shared" si="2"/>
        <v>2057.1484523057488</v>
      </c>
      <c r="AR16" s="13">
        <f t="shared" si="2"/>
        <v>1623.2899789768749</v>
      </c>
    </row>
    <row r="17" spans="1:44" ht="15" customHeight="1" thickBot="1" x14ac:dyDescent="0.3">
      <c r="A17" s="3" t="s">
        <v>14</v>
      </c>
      <c r="B17" s="2">
        <v>36193616</v>
      </c>
      <c r="C17" s="2">
        <v>343154191.99999994</v>
      </c>
      <c r="D17" s="2">
        <v>10713909</v>
      </c>
      <c r="E17" s="2">
        <v>6730370</v>
      </c>
      <c r="F17" s="2"/>
      <c r="G17" s="2">
        <v>26139460.000000004</v>
      </c>
      <c r="H17" s="2"/>
      <c r="I17" s="2">
        <v>9686295</v>
      </c>
      <c r="J17" s="2">
        <v>0</v>
      </c>
      <c r="K17" s="2"/>
      <c r="L17" s="1">
        <f t="shared" si="0"/>
        <v>46907525</v>
      </c>
      <c r="M17" s="12">
        <f t="shared" si="0"/>
        <v>385710316.99999994</v>
      </c>
      <c r="N17" s="13">
        <f>L17+M17</f>
        <v>432617841.99999994</v>
      </c>
      <c r="P17" s="3" t="s">
        <v>14</v>
      </c>
      <c r="Q17" s="2">
        <v>12843</v>
      </c>
      <c r="R17" s="2">
        <v>53896</v>
      </c>
      <c r="S17" s="2">
        <v>2989</v>
      </c>
      <c r="T17" s="2">
        <v>1813</v>
      </c>
      <c r="U17" s="2">
        <v>0</v>
      </c>
      <c r="V17" s="2">
        <v>3007</v>
      </c>
      <c r="W17" s="2">
        <v>0</v>
      </c>
      <c r="X17" s="2">
        <v>3903</v>
      </c>
      <c r="Y17" s="2">
        <v>3087</v>
      </c>
      <c r="Z17" s="2">
        <v>0</v>
      </c>
      <c r="AA17" s="1">
        <f t="shared" si="1"/>
        <v>18919</v>
      </c>
      <c r="AB17" s="12">
        <f t="shared" si="1"/>
        <v>62619</v>
      </c>
      <c r="AC17" s="13">
        <f>AA17+AB17</f>
        <v>81538</v>
      </c>
      <c r="AE17" s="3" t="s">
        <v>14</v>
      </c>
      <c r="AF17" s="2">
        <f t="shared" si="2"/>
        <v>2818.1589971190533</v>
      </c>
      <c r="AG17" s="2">
        <f t="shared" si="2"/>
        <v>6366.9695710256783</v>
      </c>
      <c r="AH17" s="2">
        <f t="shared" si="2"/>
        <v>3584.4459685513548</v>
      </c>
      <c r="AI17" s="2">
        <f t="shared" si="2"/>
        <v>3712.2835079977935</v>
      </c>
      <c r="AJ17" s="2" t="str">
        <f t="shared" si="2"/>
        <v>N.A.</v>
      </c>
      <c r="AK17" s="2">
        <f t="shared" si="2"/>
        <v>8692.869970069838</v>
      </c>
      <c r="AL17" s="2" t="str">
        <f t="shared" si="2"/>
        <v>N.A.</v>
      </c>
      <c r="AM17" s="2">
        <f t="shared" si="2"/>
        <v>2481.7563412759414</v>
      </c>
      <c r="AN17" s="2">
        <f t="shared" si="2"/>
        <v>0</v>
      </c>
      <c r="AO17" s="2" t="str">
        <f t="shared" si="2"/>
        <v>N.A.</v>
      </c>
      <c r="AP17" s="16">
        <f t="shared" si="2"/>
        <v>2479.3871240551825</v>
      </c>
      <c r="AQ17" s="17">
        <f t="shared" si="2"/>
        <v>6159.6371229179631</v>
      </c>
      <c r="AR17" s="13">
        <f t="shared" si="2"/>
        <v>5305.7205474747961</v>
      </c>
    </row>
    <row r="18" spans="1:44" ht="15" customHeight="1" thickBot="1" x14ac:dyDescent="0.3">
      <c r="A18" s="3" t="s">
        <v>15</v>
      </c>
      <c r="B18" s="2">
        <v>6248314.0000000009</v>
      </c>
      <c r="C18" s="2">
        <v>1060781</v>
      </c>
      <c r="D18" s="2">
        <v>1492959.9999999998</v>
      </c>
      <c r="E18" s="2">
        <v>4568320</v>
      </c>
      <c r="F18" s="2"/>
      <c r="G18" s="2">
        <v>8596874</v>
      </c>
      <c r="H18" s="2">
        <v>6032746.0000000009</v>
      </c>
      <c r="I18" s="2"/>
      <c r="J18" s="2">
        <v>0</v>
      </c>
      <c r="K18" s="2"/>
      <c r="L18" s="1">
        <f t="shared" si="0"/>
        <v>13774020.000000002</v>
      </c>
      <c r="M18" s="12">
        <f t="shared" si="0"/>
        <v>14225975</v>
      </c>
      <c r="N18" s="13">
        <f>L18+M18</f>
        <v>27999995</v>
      </c>
      <c r="P18" s="3" t="s">
        <v>15</v>
      </c>
      <c r="Q18" s="2">
        <v>3416</v>
      </c>
      <c r="R18" s="2">
        <v>375</v>
      </c>
      <c r="S18" s="2">
        <v>614</v>
      </c>
      <c r="T18" s="2">
        <v>1354</v>
      </c>
      <c r="U18" s="2">
        <v>0</v>
      </c>
      <c r="V18" s="2">
        <v>1400</v>
      </c>
      <c r="W18" s="2">
        <v>4492</v>
      </c>
      <c r="X18" s="2">
        <v>0</v>
      </c>
      <c r="Y18" s="2">
        <v>2510</v>
      </c>
      <c r="Z18" s="2">
        <v>0</v>
      </c>
      <c r="AA18" s="1">
        <f t="shared" si="1"/>
        <v>11032</v>
      </c>
      <c r="AB18" s="12">
        <f t="shared" si="1"/>
        <v>3129</v>
      </c>
      <c r="AC18" s="19">
        <f>AA18+AB18</f>
        <v>14161</v>
      </c>
      <c r="AE18" s="3" t="s">
        <v>15</v>
      </c>
      <c r="AF18" s="2">
        <f t="shared" si="2"/>
        <v>1829.1317330210775</v>
      </c>
      <c r="AG18" s="2">
        <f t="shared" si="2"/>
        <v>2828.7493333333332</v>
      </c>
      <c r="AH18" s="2">
        <f t="shared" si="2"/>
        <v>2431.5309446254068</v>
      </c>
      <c r="AI18" s="2">
        <f t="shared" si="2"/>
        <v>3373.9438700147712</v>
      </c>
      <c r="AJ18" s="2" t="str">
        <f t="shared" si="2"/>
        <v>N.A.</v>
      </c>
      <c r="AK18" s="2">
        <f t="shared" si="2"/>
        <v>6140.6242857142861</v>
      </c>
      <c r="AL18" s="2">
        <f t="shared" si="2"/>
        <v>1342.9977738201248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1248.5514865844816</v>
      </c>
      <c r="AQ18" s="17">
        <f t="shared" si="2"/>
        <v>4546.4924896132952</v>
      </c>
      <c r="AR18" s="13">
        <f t="shared" si="2"/>
        <v>1977.2611397500177</v>
      </c>
    </row>
    <row r="19" spans="1:44" ht="15" customHeight="1" thickBot="1" x14ac:dyDescent="0.3">
      <c r="A19" s="4" t="s">
        <v>16</v>
      </c>
      <c r="B19" s="2">
        <v>69986420</v>
      </c>
      <c r="C19" s="2">
        <v>347471438.99999994</v>
      </c>
      <c r="D19" s="2">
        <v>31823122</v>
      </c>
      <c r="E19" s="2">
        <v>11298690</v>
      </c>
      <c r="F19" s="2">
        <v>14882380.000000004</v>
      </c>
      <c r="G19" s="2">
        <v>34736334</v>
      </c>
      <c r="H19" s="2">
        <v>55358270.999999963</v>
      </c>
      <c r="I19" s="2">
        <v>9686295</v>
      </c>
      <c r="J19" s="2">
        <v>0</v>
      </c>
      <c r="K19" s="2"/>
      <c r="L19" s="1">
        <f t="shared" ref="L19" si="3">B19+D19+F19+H19+J19</f>
        <v>172050192.99999997</v>
      </c>
      <c r="M19" s="12">
        <f t="shared" ref="M19" si="4">C19+E19+G19+I19+K19</f>
        <v>403192757.99999994</v>
      </c>
      <c r="N19" s="19">
        <f>L19+M19</f>
        <v>575242950.99999988</v>
      </c>
      <c r="P19" s="4" t="s">
        <v>16</v>
      </c>
      <c r="Q19" s="2">
        <v>27274</v>
      </c>
      <c r="R19" s="2">
        <v>55854</v>
      </c>
      <c r="S19" s="2">
        <v>10018</v>
      </c>
      <c r="T19" s="2">
        <v>3167</v>
      </c>
      <c r="U19" s="2">
        <v>3358</v>
      </c>
      <c r="V19" s="2">
        <v>4407</v>
      </c>
      <c r="W19" s="2">
        <v>24493</v>
      </c>
      <c r="X19" s="2">
        <v>3903</v>
      </c>
      <c r="Y19" s="2">
        <v>9282</v>
      </c>
      <c r="Z19" s="2">
        <v>0</v>
      </c>
      <c r="AA19" s="1">
        <f t="shared" ref="AA19" si="5">Q19+S19+U19+W19+Y19</f>
        <v>74425</v>
      </c>
      <c r="AB19" s="12">
        <f t="shared" ref="AB19" si="6">R19+T19+V19+X19+Z19</f>
        <v>67331</v>
      </c>
      <c r="AC19" s="13">
        <f>AA19+AB19</f>
        <v>141756</v>
      </c>
      <c r="AE19" s="4" t="s">
        <v>16</v>
      </c>
      <c r="AF19" s="2">
        <f t="shared" ref="AF19:AO19" si="7">IFERROR(B19/Q19, "N.A.")</f>
        <v>2566.0489843807291</v>
      </c>
      <c r="AG19" s="2">
        <f t="shared" si="7"/>
        <v>6221.0663336556008</v>
      </c>
      <c r="AH19" s="2">
        <f t="shared" si="7"/>
        <v>3176.5943302056298</v>
      </c>
      <c r="AI19" s="2">
        <f t="shared" si="7"/>
        <v>3567.6318282286074</v>
      </c>
      <c r="AJ19" s="2">
        <f t="shared" si="7"/>
        <v>4431.9178082191793</v>
      </c>
      <c r="AK19" s="2">
        <f t="shared" si="7"/>
        <v>7882.0816882232812</v>
      </c>
      <c r="AL19" s="2">
        <f t="shared" si="7"/>
        <v>2260.1670273139248</v>
      </c>
      <c r="AM19" s="2">
        <f t="shared" si="7"/>
        <v>2481.7563412759414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2311.7258045011754</v>
      </c>
      <c r="AQ19" s="17">
        <f t="shared" ref="AQ19" si="9">IFERROR(M19/AB19, "N.A.")</f>
        <v>5988.2187699573742</v>
      </c>
      <c r="AR19" s="13">
        <f t="shared" ref="AR19" si="10">IFERROR(N19/AC19, "N.A.")</f>
        <v>4057.9795634752663</v>
      </c>
    </row>
    <row r="20" spans="1:44" ht="15" customHeight="1" thickBot="1" x14ac:dyDescent="0.3">
      <c r="A20" s="5" t="s">
        <v>0</v>
      </c>
      <c r="B20" s="49">
        <f>B19+C19</f>
        <v>417457858.99999994</v>
      </c>
      <c r="C20" s="50"/>
      <c r="D20" s="49">
        <f>D19+E19</f>
        <v>43121812</v>
      </c>
      <c r="E20" s="50"/>
      <c r="F20" s="49">
        <f>F19+G19</f>
        <v>49618714</v>
      </c>
      <c r="G20" s="50"/>
      <c r="H20" s="49">
        <f>H19+I19</f>
        <v>65044565.999999963</v>
      </c>
      <c r="I20" s="50"/>
      <c r="J20" s="49">
        <f>J19+K19</f>
        <v>0</v>
      </c>
      <c r="K20" s="50"/>
      <c r="L20" s="49">
        <f>L19+M19</f>
        <v>575242950.99999988</v>
      </c>
      <c r="M20" s="51"/>
      <c r="N20" s="20">
        <f>B20+D20+F20+H20+J20</f>
        <v>575242950.99999988</v>
      </c>
      <c r="P20" s="5" t="s">
        <v>0</v>
      </c>
      <c r="Q20" s="49">
        <f>Q19+R19</f>
        <v>83128</v>
      </c>
      <c r="R20" s="50"/>
      <c r="S20" s="49">
        <f>S19+T19</f>
        <v>13185</v>
      </c>
      <c r="T20" s="50"/>
      <c r="U20" s="49">
        <f>U19+V19</f>
        <v>7765</v>
      </c>
      <c r="V20" s="50"/>
      <c r="W20" s="49">
        <f>W19+X19</f>
        <v>28396</v>
      </c>
      <c r="X20" s="50"/>
      <c r="Y20" s="49">
        <f>Y19+Z19</f>
        <v>9282</v>
      </c>
      <c r="Z20" s="50"/>
      <c r="AA20" s="49">
        <f>AA19+AB19</f>
        <v>141756</v>
      </c>
      <c r="AB20" s="50"/>
      <c r="AC20" s="21">
        <f>Q20+S20+U20+W20+Y20</f>
        <v>141756</v>
      </c>
      <c r="AE20" s="5" t="s">
        <v>0</v>
      </c>
      <c r="AF20" s="29">
        <f>IFERROR(B20/Q20,"N.A.")</f>
        <v>5021.8681912231732</v>
      </c>
      <c r="AG20" s="30"/>
      <c r="AH20" s="29">
        <f>IFERROR(D20/S20,"N.A.")</f>
        <v>3270.5204398938185</v>
      </c>
      <c r="AI20" s="30"/>
      <c r="AJ20" s="29">
        <f>IFERROR(F20/U20,"N.A.")</f>
        <v>6390.0468770122343</v>
      </c>
      <c r="AK20" s="30"/>
      <c r="AL20" s="29">
        <f>IFERROR(H20/W20,"N.A.")</f>
        <v>2290.6242428511046</v>
      </c>
      <c r="AM20" s="30"/>
      <c r="AN20" s="29">
        <f>IFERROR(J20/Y20,"N.A.")</f>
        <v>0</v>
      </c>
      <c r="AO20" s="30"/>
      <c r="AP20" s="29">
        <f>IFERROR(L20/AA20,"N.A.")</f>
        <v>4057.9795634752663</v>
      </c>
      <c r="AQ20" s="30"/>
      <c r="AR20" s="18">
        <f>IFERROR(N20/AC20, "N.A.")</f>
        <v>4057.9795634752663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>
        <v>19337289.999999996</v>
      </c>
      <c r="C27" s="2"/>
      <c r="D27" s="2">
        <v>17389218</v>
      </c>
      <c r="E27" s="2"/>
      <c r="F27" s="2">
        <v>11813250</v>
      </c>
      <c r="G27" s="2"/>
      <c r="H27" s="2">
        <v>26534330</v>
      </c>
      <c r="I27" s="2"/>
      <c r="J27" s="2">
        <v>0</v>
      </c>
      <c r="K27" s="2"/>
      <c r="L27" s="1">
        <f t="shared" ref="L27:M30" si="11">B27+D27+F27+H27+J27</f>
        <v>75074088</v>
      </c>
      <c r="M27" s="12">
        <f t="shared" si="11"/>
        <v>0</v>
      </c>
      <c r="N27" s="13">
        <f>L27+M27</f>
        <v>75074088</v>
      </c>
      <c r="P27" s="3" t="s">
        <v>12</v>
      </c>
      <c r="Q27" s="2">
        <v>5902</v>
      </c>
      <c r="R27" s="2">
        <v>0</v>
      </c>
      <c r="S27" s="2">
        <v>5214</v>
      </c>
      <c r="T27" s="2">
        <v>0</v>
      </c>
      <c r="U27" s="2">
        <v>2846</v>
      </c>
      <c r="V27" s="2">
        <v>0</v>
      </c>
      <c r="W27" s="2">
        <v>6929</v>
      </c>
      <c r="X27" s="2">
        <v>0</v>
      </c>
      <c r="Y27" s="2">
        <v>1152</v>
      </c>
      <c r="Z27" s="2">
        <v>0</v>
      </c>
      <c r="AA27" s="1">
        <f t="shared" ref="AA27:AB30" si="12">Q27+S27+U27+W27+Y27</f>
        <v>22043</v>
      </c>
      <c r="AB27" s="12">
        <f t="shared" si="12"/>
        <v>0</v>
      </c>
      <c r="AC27" s="13">
        <f>AA27+AB27</f>
        <v>22043</v>
      </c>
      <c r="AE27" s="3" t="s">
        <v>12</v>
      </c>
      <c r="AF27" s="2">
        <f t="shared" ref="AF27:AR30" si="13">IFERROR(B27/Q27, "N.A.")</f>
        <v>3276.3961369027443</v>
      </c>
      <c r="AG27" s="2" t="str">
        <f t="shared" si="13"/>
        <v>N.A.</v>
      </c>
      <c r="AH27" s="2">
        <f t="shared" si="13"/>
        <v>3335.1012658227846</v>
      </c>
      <c r="AI27" s="2" t="str">
        <f t="shared" si="13"/>
        <v>N.A.</v>
      </c>
      <c r="AJ27" s="2">
        <f t="shared" si="13"/>
        <v>4150.8257203092062</v>
      </c>
      <c r="AK27" s="2" t="str">
        <f t="shared" si="13"/>
        <v>N.A.</v>
      </c>
      <c r="AL27" s="2">
        <f t="shared" si="13"/>
        <v>3829.4602395728098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3405.8017511228054</v>
      </c>
      <c r="AQ27" s="17" t="str">
        <f t="shared" si="13"/>
        <v>N.A.</v>
      </c>
      <c r="AR27" s="13">
        <f t="shared" si="13"/>
        <v>3405.8017511228054</v>
      </c>
    </row>
    <row r="28" spans="1:44" ht="15" customHeight="1" thickBot="1" x14ac:dyDescent="0.3">
      <c r="A28" s="3" t="s">
        <v>13</v>
      </c>
      <c r="B28" s="2">
        <v>1996920</v>
      </c>
      <c r="C28" s="2">
        <v>67200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1996920</v>
      </c>
      <c r="M28" s="12">
        <f t="shared" si="11"/>
        <v>67200</v>
      </c>
      <c r="N28" s="13">
        <f>L28+M28</f>
        <v>2064120</v>
      </c>
      <c r="P28" s="3" t="s">
        <v>13</v>
      </c>
      <c r="Q28" s="2">
        <v>644</v>
      </c>
      <c r="R28" s="2">
        <v>42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644</v>
      </c>
      <c r="AB28" s="12">
        <f t="shared" si="12"/>
        <v>42</v>
      </c>
      <c r="AC28" s="13">
        <f>AA28+AB28</f>
        <v>686</v>
      </c>
      <c r="AE28" s="3" t="s">
        <v>13</v>
      </c>
      <c r="AF28" s="2">
        <f t="shared" si="13"/>
        <v>3100.8074534161492</v>
      </c>
      <c r="AG28" s="2">
        <f t="shared" si="13"/>
        <v>1600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3100.8074534161492</v>
      </c>
      <c r="AQ28" s="17">
        <f t="shared" si="13"/>
        <v>1600</v>
      </c>
      <c r="AR28" s="13">
        <f t="shared" si="13"/>
        <v>3008.921282798834</v>
      </c>
    </row>
    <row r="29" spans="1:44" ht="15" customHeight="1" thickBot="1" x14ac:dyDescent="0.3">
      <c r="A29" s="3" t="s">
        <v>14</v>
      </c>
      <c r="B29" s="2">
        <v>23614059</v>
      </c>
      <c r="C29" s="2">
        <v>206190972.99999994</v>
      </c>
      <c r="D29" s="2">
        <v>6091265.9999999981</v>
      </c>
      <c r="E29" s="2">
        <v>3409119.9999999995</v>
      </c>
      <c r="F29" s="2"/>
      <c r="G29" s="2">
        <v>18368760</v>
      </c>
      <c r="H29" s="2"/>
      <c r="I29" s="2">
        <v>4317860.0000000009</v>
      </c>
      <c r="J29" s="2">
        <v>0</v>
      </c>
      <c r="K29" s="2"/>
      <c r="L29" s="1">
        <f t="shared" si="11"/>
        <v>29705325</v>
      </c>
      <c r="M29" s="12">
        <f t="shared" si="11"/>
        <v>232286712.99999994</v>
      </c>
      <c r="N29" s="13">
        <f>L29+M29</f>
        <v>261992037.99999994</v>
      </c>
      <c r="P29" s="3" t="s">
        <v>14</v>
      </c>
      <c r="Q29" s="2">
        <v>7928</v>
      </c>
      <c r="R29" s="2">
        <v>33417</v>
      </c>
      <c r="S29" s="2">
        <v>1467</v>
      </c>
      <c r="T29" s="2">
        <v>1152</v>
      </c>
      <c r="U29" s="2">
        <v>0</v>
      </c>
      <c r="V29" s="2">
        <v>1962</v>
      </c>
      <c r="W29" s="2">
        <v>0</v>
      </c>
      <c r="X29" s="2">
        <v>1807</v>
      </c>
      <c r="Y29" s="2">
        <v>948</v>
      </c>
      <c r="Z29" s="2">
        <v>0</v>
      </c>
      <c r="AA29" s="1">
        <f t="shared" si="12"/>
        <v>10343</v>
      </c>
      <c r="AB29" s="12">
        <f t="shared" si="12"/>
        <v>38338</v>
      </c>
      <c r="AC29" s="13">
        <f>AA29+AB29</f>
        <v>48681</v>
      </c>
      <c r="AE29" s="3" t="s">
        <v>14</v>
      </c>
      <c r="AF29" s="2">
        <f t="shared" si="13"/>
        <v>2978.5644550958627</v>
      </c>
      <c r="AG29" s="2">
        <f t="shared" si="13"/>
        <v>6170.2418828739847</v>
      </c>
      <c r="AH29" s="2">
        <f t="shared" si="13"/>
        <v>4152.1922290388538</v>
      </c>
      <c r="AI29" s="2">
        <f t="shared" si="13"/>
        <v>2959.3055555555552</v>
      </c>
      <c r="AJ29" s="2" t="str">
        <f t="shared" si="13"/>
        <v>N.A.</v>
      </c>
      <c r="AK29" s="2">
        <f t="shared" si="13"/>
        <v>9362.2629969418958</v>
      </c>
      <c r="AL29" s="2" t="str">
        <f t="shared" si="13"/>
        <v>N.A.</v>
      </c>
      <c r="AM29" s="2">
        <f t="shared" si="13"/>
        <v>2389.5185390149422</v>
      </c>
      <c r="AN29" s="2">
        <f t="shared" si="13"/>
        <v>0</v>
      </c>
      <c r="AO29" s="2" t="str">
        <f t="shared" si="13"/>
        <v>N.A.</v>
      </c>
      <c r="AP29" s="16">
        <f t="shared" si="13"/>
        <v>2872.022140578169</v>
      </c>
      <c r="AQ29" s="17">
        <f t="shared" si="13"/>
        <v>6058.9157754708103</v>
      </c>
      <c r="AR29" s="13">
        <f t="shared" si="13"/>
        <v>5381.8129865861411</v>
      </c>
    </row>
    <row r="30" spans="1:44" ht="15" customHeight="1" thickBot="1" x14ac:dyDescent="0.3">
      <c r="A30" s="3" t="s">
        <v>15</v>
      </c>
      <c r="B30" s="2">
        <v>6127914</v>
      </c>
      <c r="C30" s="2">
        <v>1060781</v>
      </c>
      <c r="D30" s="2">
        <v>1492959.9999999998</v>
      </c>
      <c r="E30" s="2">
        <v>4568320</v>
      </c>
      <c r="F30" s="2"/>
      <c r="G30" s="2">
        <v>8596874</v>
      </c>
      <c r="H30" s="2">
        <v>4189780.9999999991</v>
      </c>
      <c r="I30" s="2"/>
      <c r="J30" s="2">
        <v>0</v>
      </c>
      <c r="K30" s="2"/>
      <c r="L30" s="1">
        <f t="shared" si="11"/>
        <v>11810655</v>
      </c>
      <c r="M30" s="12">
        <f t="shared" si="11"/>
        <v>14225975</v>
      </c>
      <c r="N30" s="13">
        <f>L30+M30</f>
        <v>26036630</v>
      </c>
      <c r="P30" s="3" t="s">
        <v>15</v>
      </c>
      <c r="Q30" s="2">
        <v>3346</v>
      </c>
      <c r="R30" s="2">
        <v>375</v>
      </c>
      <c r="S30" s="2">
        <v>614</v>
      </c>
      <c r="T30" s="2">
        <v>1354</v>
      </c>
      <c r="U30" s="2">
        <v>0</v>
      </c>
      <c r="V30" s="2">
        <v>1400</v>
      </c>
      <c r="W30" s="2">
        <v>3336</v>
      </c>
      <c r="X30" s="2">
        <v>0</v>
      </c>
      <c r="Y30" s="2">
        <v>1682</v>
      </c>
      <c r="Z30" s="2">
        <v>0</v>
      </c>
      <c r="AA30" s="1">
        <f t="shared" si="12"/>
        <v>8978</v>
      </c>
      <c r="AB30" s="12">
        <f t="shared" si="12"/>
        <v>3129</v>
      </c>
      <c r="AC30" s="19">
        <f>AA30+AB30</f>
        <v>12107</v>
      </c>
      <c r="AE30" s="3" t="s">
        <v>15</v>
      </c>
      <c r="AF30" s="2">
        <f t="shared" si="13"/>
        <v>1831.4148236700537</v>
      </c>
      <c r="AG30" s="2">
        <f t="shared" si="13"/>
        <v>2828.7493333333332</v>
      </c>
      <c r="AH30" s="2">
        <f t="shared" si="13"/>
        <v>2431.5309446254068</v>
      </c>
      <c r="AI30" s="2">
        <f t="shared" si="13"/>
        <v>3373.9438700147712</v>
      </c>
      <c r="AJ30" s="2" t="str">
        <f t="shared" si="13"/>
        <v>N.A.</v>
      </c>
      <c r="AK30" s="2">
        <f t="shared" si="13"/>
        <v>6140.6242857142861</v>
      </c>
      <c r="AL30" s="2">
        <f t="shared" si="13"/>
        <v>1255.9295563549158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1315.5106928046334</v>
      </c>
      <c r="AQ30" s="17">
        <f t="shared" si="13"/>
        <v>4546.4924896132952</v>
      </c>
      <c r="AR30" s="13">
        <f t="shared" si="13"/>
        <v>2150.5434872387873</v>
      </c>
    </row>
    <row r="31" spans="1:44" ht="15" customHeight="1" thickBot="1" x14ac:dyDescent="0.3">
      <c r="A31" s="4" t="s">
        <v>16</v>
      </c>
      <c r="B31" s="2">
        <v>51076183.00000003</v>
      </c>
      <c r="C31" s="2">
        <v>207318954.00000003</v>
      </c>
      <c r="D31" s="2">
        <v>24973444.000000011</v>
      </c>
      <c r="E31" s="2">
        <v>7977440</v>
      </c>
      <c r="F31" s="2">
        <v>11813250</v>
      </c>
      <c r="G31" s="2">
        <v>26965634</v>
      </c>
      <c r="H31" s="2">
        <v>30724111.000000007</v>
      </c>
      <c r="I31" s="2">
        <v>4317860.0000000009</v>
      </c>
      <c r="J31" s="2">
        <v>0</v>
      </c>
      <c r="K31" s="2"/>
      <c r="L31" s="1">
        <f t="shared" ref="L31" si="14">B31+D31+F31+H31+J31</f>
        <v>118586988.00000006</v>
      </c>
      <c r="M31" s="12">
        <f t="shared" ref="M31" si="15">C31+E31+G31+I31+K31</f>
        <v>246579888.00000003</v>
      </c>
      <c r="N31" s="19">
        <f>L31+M31</f>
        <v>365166876.00000012</v>
      </c>
      <c r="P31" s="4" t="s">
        <v>16</v>
      </c>
      <c r="Q31" s="2">
        <v>17820</v>
      </c>
      <c r="R31" s="2">
        <v>33834</v>
      </c>
      <c r="S31" s="2">
        <v>7295</v>
      </c>
      <c r="T31" s="2">
        <v>2506</v>
      </c>
      <c r="U31" s="2">
        <v>2846</v>
      </c>
      <c r="V31" s="2">
        <v>3362</v>
      </c>
      <c r="W31" s="2">
        <v>10265</v>
      </c>
      <c r="X31" s="2">
        <v>1807</v>
      </c>
      <c r="Y31" s="2">
        <v>3782</v>
      </c>
      <c r="Z31" s="2">
        <v>0</v>
      </c>
      <c r="AA31" s="1">
        <f t="shared" ref="AA31" si="16">Q31+S31+U31+W31+Y31</f>
        <v>42008</v>
      </c>
      <c r="AB31" s="12">
        <f t="shared" ref="AB31" si="17">R31+T31+V31+X31+Z31</f>
        <v>41509</v>
      </c>
      <c r="AC31" s="13">
        <f>AA31+AB31</f>
        <v>83517</v>
      </c>
      <c r="AE31" s="4" t="s">
        <v>16</v>
      </c>
      <c r="AF31" s="2">
        <f t="shared" ref="AF31:AO31" si="18">IFERROR(B31/Q31, "N.A.")</f>
        <v>2866.2280022446707</v>
      </c>
      <c r="AG31" s="2">
        <f t="shared" si="18"/>
        <v>6127.533073239937</v>
      </c>
      <c r="AH31" s="2">
        <f t="shared" si="18"/>
        <v>3423.3644962302965</v>
      </c>
      <c r="AI31" s="2">
        <f t="shared" si="18"/>
        <v>3183.3359936153233</v>
      </c>
      <c r="AJ31" s="2">
        <f t="shared" si="18"/>
        <v>4150.8257203092062</v>
      </c>
      <c r="AK31" s="2">
        <f t="shared" si="18"/>
        <v>8020.7120761451515</v>
      </c>
      <c r="AL31" s="2">
        <f t="shared" si="18"/>
        <v>2993.0941061860699</v>
      </c>
      <c r="AM31" s="2">
        <f t="shared" si="18"/>
        <v>2389.5185390149422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2822.9620072367184</v>
      </c>
      <c r="AQ31" s="17">
        <f t="shared" ref="AQ31" si="20">IFERROR(M31/AB31, "N.A.")</f>
        <v>5940.3957695921372</v>
      </c>
      <c r="AR31" s="13">
        <f t="shared" ref="AR31" si="21">IFERROR(N31/AC31, "N.A.")</f>
        <v>4372.3658177377074</v>
      </c>
    </row>
    <row r="32" spans="1:44" ht="15" customHeight="1" thickBot="1" x14ac:dyDescent="0.3">
      <c r="A32" s="5" t="s">
        <v>0</v>
      </c>
      <c r="B32" s="49">
        <f>B31+C31</f>
        <v>258395137.00000006</v>
      </c>
      <c r="C32" s="50"/>
      <c r="D32" s="49">
        <f>D31+E31</f>
        <v>32950884.000000011</v>
      </c>
      <c r="E32" s="50"/>
      <c r="F32" s="49">
        <f>F31+G31</f>
        <v>38778884</v>
      </c>
      <c r="G32" s="50"/>
      <c r="H32" s="49">
        <f>H31+I31</f>
        <v>35041971.000000007</v>
      </c>
      <c r="I32" s="50"/>
      <c r="J32" s="49">
        <f>J31+K31</f>
        <v>0</v>
      </c>
      <c r="K32" s="50"/>
      <c r="L32" s="49">
        <f>L31+M31</f>
        <v>365166876.00000012</v>
      </c>
      <c r="M32" s="51"/>
      <c r="N32" s="20">
        <f>B32+D32+F32+H32+J32</f>
        <v>365166876.00000006</v>
      </c>
      <c r="P32" s="5" t="s">
        <v>0</v>
      </c>
      <c r="Q32" s="49">
        <f>Q31+R31</f>
        <v>51654</v>
      </c>
      <c r="R32" s="50"/>
      <c r="S32" s="49">
        <f>S31+T31</f>
        <v>9801</v>
      </c>
      <c r="T32" s="50"/>
      <c r="U32" s="49">
        <f>U31+V31</f>
        <v>6208</v>
      </c>
      <c r="V32" s="50"/>
      <c r="W32" s="49">
        <f>W31+X31</f>
        <v>12072</v>
      </c>
      <c r="X32" s="50"/>
      <c r="Y32" s="49">
        <f>Y31+Z31</f>
        <v>3782</v>
      </c>
      <c r="Z32" s="50"/>
      <c r="AA32" s="49">
        <f>AA31+AB31</f>
        <v>83517</v>
      </c>
      <c r="AB32" s="50"/>
      <c r="AC32" s="21">
        <f>Q32+S32+U32+W32+Y32</f>
        <v>83517</v>
      </c>
      <c r="AE32" s="5" t="s">
        <v>0</v>
      </c>
      <c r="AF32" s="29">
        <f>IFERROR(B32/Q32,"N.A.")</f>
        <v>5002.4226003794492</v>
      </c>
      <c r="AG32" s="30"/>
      <c r="AH32" s="29">
        <f>IFERROR(D32/S32,"N.A.")</f>
        <v>3361.9920416284062</v>
      </c>
      <c r="AI32" s="30"/>
      <c r="AJ32" s="29">
        <f>IFERROR(F32/U32,"N.A.")</f>
        <v>6246.5985824742265</v>
      </c>
      <c r="AK32" s="30"/>
      <c r="AL32" s="29">
        <f>IFERROR(H32/W32,"N.A.")</f>
        <v>2902.7477634194838</v>
      </c>
      <c r="AM32" s="30"/>
      <c r="AN32" s="29">
        <f>IFERROR(J32/Y32,"N.A.")</f>
        <v>0</v>
      </c>
      <c r="AO32" s="30"/>
      <c r="AP32" s="29">
        <f>IFERROR(L32/AA32,"N.A.")</f>
        <v>4372.3658177377074</v>
      </c>
      <c r="AQ32" s="30"/>
      <c r="AR32" s="18">
        <f>IFERROR(N32/AC32, "N.A.")</f>
        <v>4372.3658177377065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>
        <v>902527</v>
      </c>
      <c r="C39" s="2"/>
      <c r="D39" s="2">
        <v>1206000</v>
      </c>
      <c r="E39" s="2"/>
      <c r="F39" s="2">
        <v>3069129.9999999995</v>
      </c>
      <c r="G39" s="2"/>
      <c r="H39" s="2">
        <v>22791195</v>
      </c>
      <c r="I39" s="2"/>
      <c r="J39" s="2">
        <v>0</v>
      </c>
      <c r="K39" s="2"/>
      <c r="L39" s="1">
        <f t="shared" ref="L39:M42" si="22">B39+D39+F39+H39+J39</f>
        <v>27968852</v>
      </c>
      <c r="M39" s="12">
        <f t="shared" si="22"/>
        <v>0</v>
      </c>
      <c r="N39" s="13">
        <f>L39+M39</f>
        <v>27968852</v>
      </c>
      <c r="P39" s="3" t="s">
        <v>12</v>
      </c>
      <c r="Q39" s="2">
        <v>561</v>
      </c>
      <c r="R39" s="2">
        <v>0</v>
      </c>
      <c r="S39" s="2">
        <v>201</v>
      </c>
      <c r="T39" s="2">
        <v>0</v>
      </c>
      <c r="U39" s="2">
        <v>512</v>
      </c>
      <c r="V39" s="2">
        <v>0</v>
      </c>
      <c r="W39" s="2">
        <v>13072</v>
      </c>
      <c r="X39" s="2">
        <v>0</v>
      </c>
      <c r="Y39" s="2">
        <v>2533</v>
      </c>
      <c r="Z39" s="2">
        <v>0</v>
      </c>
      <c r="AA39" s="1">
        <f t="shared" ref="AA39:AB42" si="23">Q39+S39+U39+W39+Y39</f>
        <v>16879</v>
      </c>
      <c r="AB39" s="12">
        <f t="shared" si="23"/>
        <v>0</v>
      </c>
      <c r="AC39" s="13">
        <f>AA39+AB39</f>
        <v>16879</v>
      </c>
      <c r="AE39" s="3" t="s">
        <v>12</v>
      </c>
      <c r="AF39" s="2">
        <f t="shared" ref="AF39:AR42" si="24">IFERROR(B39/Q39, "N.A.")</f>
        <v>1608.7825311942959</v>
      </c>
      <c r="AG39" s="2" t="str">
        <f t="shared" si="24"/>
        <v>N.A.</v>
      </c>
      <c r="AH39" s="2">
        <f t="shared" si="24"/>
        <v>6000</v>
      </c>
      <c r="AI39" s="2" t="str">
        <f t="shared" si="24"/>
        <v>N.A.</v>
      </c>
      <c r="AJ39" s="2">
        <f t="shared" si="24"/>
        <v>5994.3945312499991</v>
      </c>
      <c r="AK39" s="2" t="str">
        <f t="shared" si="24"/>
        <v>N.A.</v>
      </c>
      <c r="AL39" s="2">
        <f t="shared" si="24"/>
        <v>1743.5124694002448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1657.0206765803662</v>
      </c>
      <c r="AQ39" s="17" t="str">
        <f t="shared" si="24"/>
        <v>N.A.</v>
      </c>
      <c r="AR39" s="13">
        <f t="shared" si="24"/>
        <v>1657.0206765803662</v>
      </c>
    </row>
    <row r="40" spans="1:44" ht="15" customHeight="1" thickBot="1" x14ac:dyDescent="0.3">
      <c r="A40" s="3" t="s">
        <v>13</v>
      </c>
      <c r="B40" s="2">
        <v>5307752.9999999981</v>
      </c>
      <c r="C40" s="2">
        <v>3189266.0000000005</v>
      </c>
      <c r="D40" s="2">
        <v>1021035</v>
      </c>
      <c r="E40" s="2"/>
      <c r="F40" s="2"/>
      <c r="G40" s="2"/>
      <c r="H40" s="2"/>
      <c r="I40" s="2"/>
      <c r="J40" s="2"/>
      <c r="K40" s="2"/>
      <c r="L40" s="1">
        <f t="shared" si="22"/>
        <v>6328787.9999999981</v>
      </c>
      <c r="M40" s="12">
        <f t="shared" si="22"/>
        <v>3189266.0000000005</v>
      </c>
      <c r="N40" s="13">
        <f>L40+M40</f>
        <v>9518053.9999999981</v>
      </c>
      <c r="P40" s="3" t="s">
        <v>13</v>
      </c>
      <c r="Q40" s="2">
        <v>3908</v>
      </c>
      <c r="R40" s="2">
        <v>1541</v>
      </c>
      <c r="S40" s="2">
        <v>1000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4908</v>
      </c>
      <c r="AB40" s="12">
        <f t="shared" si="23"/>
        <v>1541</v>
      </c>
      <c r="AC40" s="13">
        <f>AA40+AB40</f>
        <v>6449</v>
      </c>
      <c r="AE40" s="3" t="s">
        <v>13</v>
      </c>
      <c r="AF40" s="2">
        <f t="shared" si="24"/>
        <v>1358.1763050153527</v>
      </c>
      <c r="AG40" s="2">
        <f t="shared" si="24"/>
        <v>2069.6080467229076</v>
      </c>
      <c r="AH40" s="2">
        <f t="shared" si="24"/>
        <v>1021.035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1289.4841075794618</v>
      </c>
      <c r="AQ40" s="17">
        <f t="shared" si="24"/>
        <v>2069.6080467229076</v>
      </c>
      <c r="AR40" s="13">
        <f t="shared" si="24"/>
        <v>1475.8961079237088</v>
      </c>
    </row>
    <row r="41" spans="1:44" ht="15" customHeight="1" thickBot="1" x14ac:dyDescent="0.3">
      <c r="A41" s="3" t="s">
        <v>14</v>
      </c>
      <c r="B41" s="2">
        <v>12579556.999999998</v>
      </c>
      <c r="C41" s="2">
        <v>136963219</v>
      </c>
      <c r="D41" s="2">
        <v>4622643</v>
      </c>
      <c r="E41" s="2">
        <v>3321250</v>
      </c>
      <c r="F41" s="2"/>
      <c r="G41" s="2">
        <v>7770699.9999999991</v>
      </c>
      <c r="H41" s="2"/>
      <c r="I41" s="2">
        <v>5368434.9999999981</v>
      </c>
      <c r="J41" s="2">
        <v>0</v>
      </c>
      <c r="K41" s="2"/>
      <c r="L41" s="1">
        <f t="shared" si="22"/>
        <v>17202200</v>
      </c>
      <c r="M41" s="12">
        <f t="shared" si="22"/>
        <v>153423604</v>
      </c>
      <c r="N41" s="13">
        <f>L41+M41</f>
        <v>170625804</v>
      </c>
      <c r="P41" s="3" t="s">
        <v>14</v>
      </c>
      <c r="Q41" s="2">
        <v>4915</v>
      </c>
      <c r="R41" s="2">
        <v>20479</v>
      </c>
      <c r="S41" s="2">
        <v>1522</v>
      </c>
      <c r="T41" s="2">
        <v>661</v>
      </c>
      <c r="U41" s="2">
        <v>0</v>
      </c>
      <c r="V41" s="2">
        <v>1045</v>
      </c>
      <c r="W41" s="2">
        <v>0</v>
      </c>
      <c r="X41" s="2">
        <v>2096</v>
      </c>
      <c r="Y41" s="2">
        <v>2139</v>
      </c>
      <c r="Z41" s="2">
        <v>0</v>
      </c>
      <c r="AA41" s="1">
        <f t="shared" si="23"/>
        <v>8576</v>
      </c>
      <c r="AB41" s="12">
        <f t="shared" si="23"/>
        <v>24281</v>
      </c>
      <c r="AC41" s="13">
        <f>AA41+AB41</f>
        <v>32857</v>
      </c>
      <c r="AE41" s="3" t="s">
        <v>14</v>
      </c>
      <c r="AF41" s="2">
        <f t="shared" si="24"/>
        <v>2559.4215666327564</v>
      </c>
      <c r="AG41" s="2">
        <f t="shared" si="24"/>
        <v>6687.9837394404021</v>
      </c>
      <c r="AH41" s="2">
        <f t="shared" si="24"/>
        <v>3037.2161629434954</v>
      </c>
      <c r="AI41" s="2">
        <f t="shared" si="24"/>
        <v>5024.583963691377</v>
      </c>
      <c r="AJ41" s="2" t="str">
        <f t="shared" si="24"/>
        <v>N.A.</v>
      </c>
      <c r="AK41" s="2">
        <f t="shared" si="24"/>
        <v>7436.076555023923</v>
      </c>
      <c r="AL41" s="2" t="str">
        <f t="shared" si="24"/>
        <v>N.A.</v>
      </c>
      <c r="AM41" s="2">
        <f t="shared" si="24"/>
        <v>2561.2762404580144</v>
      </c>
      <c r="AN41" s="2">
        <f t="shared" si="24"/>
        <v>0</v>
      </c>
      <c r="AO41" s="2" t="str">
        <f t="shared" si="24"/>
        <v>N.A.</v>
      </c>
      <c r="AP41" s="16">
        <f t="shared" si="24"/>
        <v>2005.8535447761194</v>
      </c>
      <c r="AQ41" s="17">
        <f t="shared" si="24"/>
        <v>6318.6690828219598</v>
      </c>
      <c r="AR41" s="13">
        <f t="shared" si="24"/>
        <v>5192.981830355784</v>
      </c>
    </row>
    <row r="42" spans="1:44" ht="15" customHeight="1" thickBot="1" x14ac:dyDescent="0.3">
      <c r="A42" s="3" t="s">
        <v>15</v>
      </c>
      <c r="B42" s="2">
        <v>120400</v>
      </c>
      <c r="C42" s="2"/>
      <c r="D42" s="2"/>
      <c r="E42" s="2"/>
      <c r="F42" s="2"/>
      <c r="G42" s="2"/>
      <c r="H42" s="2">
        <v>1842965</v>
      </c>
      <c r="I42" s="2"/>
      <c r="J42" s="2">
        <v>0</v>
      </c>
      <c r="K42" s="2"/>
      <c r="L42" s="1">
        <f t="shared" si="22"/>
        <v>1963365</v>
      </c>
      <c r="M42" s="12">
        <f t="shared" si="22"/>
        <v>0</v>
      </c>
      <c r="N42" s="13">
        <f>L42+M42</f>
        <v>1963365</v>
      </c>
      <c r="P42" s="3" t="s">
        <v>15</v>
      </c>
      <c r="Q42" s="2">
        <v>70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1156</v>
      </c>
      <c r="X42" s="2">
        <v>0</v>
      </c>
      <c r="Y42" s="2">
        <v>828</v>
      </c>
      <c r="Z42" s="2">
        <v>0</v>
      </c>
      <c r="AA42" s="1">
        <f t="shared" si="23"/>
        <v>2054</v>
      </c>
      <c r="AB42" s="12">
        <f t="shared" si="23"/>
        <v>0</v>
      </c>
      <c r="AC42" s="13">
        <f>AA42+AB42</f>
        <v>2054</v>
      </c>
      <c r="AE42" s="3" t="s">
        <v>15</v>
      </c>
      <c r="AF42" s="2">
        <f t="shared" si="24"/>
        <v>1720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1594.2603806228374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955.87390457643619</v>
      </c>
      <c r="AQ42" s="17" t="str">
        <f t="shared" si="24"/>
        <v>N.A.</v>
      </c>
      <c r="AR42" s="13">
        <f t="shared" si="24"/>
        <v>955.87390457643619</v>
      </c>
    </row>
    <row r="43" spans="1:44" ht="15" customHeight="1" thickBot="1" x14ac:dyDescent="0.3">
      <c r="A43" s="4" t="s">
        <v>16</v>
      </c>
      <c r="B43" s="2">
        <v>18910237</v>
      </c>
      <c r="C43" s="2">
        <v>140152485.00000003</v>
      </c>
      <c r="D43" s="2">
        <v>6849678.0000000009</v>
      </c>
      <c r="E43" s="2">
        <v>3321250</v>
      </c>
      <c r="F43" s="2">
        <v>3069129.9999999995</v>
      </c>
      <c r="G43" s="2">
        <v>7770699.9999999991</v>
      </c>
      <c r="H43" s="2">
        <v>24634159.999999996</v>
      </c>
      <c r="I43" s="2">
        <v>5368434.9999999981</v>
      </c>
      <c r="J43" s="2">
        <v>0</v>
      </c>
      <c r="K43" s="2"/>
      <c r="L43" s="1">
        <f t="shared" ref="L43" si="25">B43+D43+F43+H43+J43</f>
        <v>53463205</v>
      </c>
      <c r="M43" s="12">
        <f t="shared" ref="M43" si="26">C43+E43+G43+I43+K43</f>
        <v>156612870.00000003</v>
      </c>
      <c r="N43" s="19">
        <f>L43+M43</f>
        <v>210076075.00000003</v>
      </c>
      <c r="P43" s="4" t="s">
        <v>16</v>
      </c>
      <c r="Q43" s="2">
        <v>9454</v>
      </c>
      <c r="R43" s="2">
        <v>22020</v>
      </c>
      <c r="S43" s="2">
        <v>2723</v>
      </c>
      <c r="T43" s="2">
        <v>661</v>
      </c>
      <c r="U43" s="2">
        <v>512</v>
      </c>
      <c r="V43" s="2">
        <v>1045</v>
      </c>
      <c r="W43" s="2">
        <v>14228</v>
      </c>
      <c r="X43" s="2">
        <v>2096</v>
      </c>
      <c r="Y43" s="2">
        <v>5500</v>
      </c>
      <c r="Z43" s="2">
        <v>0</v>
      </c>
      <c r="AA43" s="1">
        <f t="shared" ref="AA43" si="27">Q43+S43+U43+W43+Y43</f>
        <v>32417</v>
      </c>
      <c r="AB43" s="12">
        <f t="shared" ref="AB43" si="28">R43+T43+V43+X43+Z43</f>
        <v>25822</v>
      </c>
      <c r="AC43" s="19">
        <f>AA43+AB43</f>
        <v>58239</v>
      </c>
      <c r="AE43" s="4" t="s">
        <v>16</v>
      </c>
      <c r="AF43" s="2">
        <f t="shared" ref="AF43:AO43" si="29">IFERROR(B43/Q43, "N.A.")</f>
        <v>2000.2366194203512</v>
      </c>
      <c r="AG43" s="2">
        <f t="shared" si="29"/>
        <v>6364.7813351498653</v>
      </c>
      <c r="AH43" s="2">
        <f t="shared" si="29"/>
        <v>2515.4895336026443</v>
      </c>
      <c r="AI43" s="2">
        <f t="shared" si="29"/>
        <v>5024.583963691377</v>
      </c>
      <c r="AJ43" s="2">
        <f t="shared" si="29"/>
        <v>5994.3945312499991</v>
      </c>
      <c r="AK43" s="2">
        <f t="shared" si="29"/>
        <v>7436.076555023923</v>
      </c>
      <c r="AL43" s="2">
        <f t="shared" si="29"/>
        <v>1731.3859994377281</v>
      </c>
      <c r="AM43" s="2">
        <f t="shared" si="29"/>
        <v>2561.2762404580144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1649.2335811456951</v>
      </c>
      <c r="AQ43" s="17">
        <f t="shared" ref="AQ43" si="31">IFERROR(M43/AB43, "N.A.")</f>
        <v>6065.0944930679279</v>
      </c>
      <c r="AR43" s="13">
        <f t="shared" ref="AR43" si="32">IFERROR(N43/AC43, "N.A.")</f>
        <v>3607.1373993372144</v>
      </c>
    </row>
    <row r="44" spans="1:44" ht="15" customHeight="1" thickBot="1" x14ac:dyDescent="0.3">
      <c r="A44" s="5" t="s">
        <v>0</v>
      </c>
      <c r="B44" s="49">
        <f>B43+C43</f>
        <v>159062722.00000003</v>
      </c>
      <c r="C44" s="50"/>
      <c r="D44" s="49">
        <f>D43+E43</f>
        <v>10170928</v>
      </c>
      <c r="E44" s="50"/>
      <c r="F44" s="49">
        <f>F43+G43</f>
        <v>10839829.999999998</v>
      </c>
      <c r="G44" s="50"/>
      <c r="H44" s="49">
        <f>H43+I43</f>
        <v>30002594.999999993</v>
      </c>
      <c r="I44" s="50"/>
      <c r="J44" s="49">
        <f>J43+K43</f>
        <v>0</v>
      </c>
      <c r="K44" s="50"/>
      <c r="L44" s="49">
        <f>L43+M43</f>
        <v>210076075.00000003</v>
      </c>
      <c r="M44" s="51"/>
      <c r="N44" s="20">
        <f>B44+D44+F44+H44+J44</f>
        <v>210076075.00000003</v>
      </c>
      <c r="P44" s="5" t="s">
        <v>0</v>
      </c>
      <c r="Q44" s="49">
        <f>Q43+R43</f>
        <v>31474</v>
      </c>
      <c r="R44" s="50"/>
      <c r="S44" s="49">
        <f>S43+T43</f>
        <v>3384</v>
      </c>
      <c r="T44" s="50"/>
      <c r="U44" s="49">
        <f>U43+V43</f>
        <v>1557</v>
      </c>
      <c r="V44" s="50"/>
      <c r="W44" s="49">
        <f>W43+X43</f>
        <v>16324</v>
      </c>
      <c r="X44" s="50"/>
      <c r="Y44" s="49">
        <f>Y43+Z43</f>
        <v>5500</v>
      </c>
      <c r="Z44" s="50"/>
      <c r="AA44" s="49">
        <f>AA43+AB43</f>
        <v>58239</v>
      </c>
      <c r="AB44" s="51"/>
      <c r="AC44" s="20">
        <f>Q44+S44+U44+W44+Y44</f>
        <v>58239</v>
      </c>
      <c r="AE44" s="5" t="s">
        <v>0</v>
      </c>
      <c r="AF44" s="29">
        <f>IFERROR(B44/Q44,"N.A.")</f>
        <v>5053.7815975090562</v>
      </c>
      <c r="AG44" s="30"/>
      <c r="AH44" s="29">
        <f>IFERROR(D44/S44,"N.A.")</f>
        <v>3005.5933806146572</v>
      </c>
      <c r="AI44" s="30"/>
      <c r="AJ44" s="29">
        <f>IFERROR(F44/U44,"N.A.")</f>
        <v>6961.997430956967</v>
      </c>
      <c r="AK44" s="30"/>
      <c r="AL44" s="29">
        <f>IFERROR(H44/W44,"N.A.")</f>
        <v>1837.9438250428811</v>
      </c>
      <c r="AM44" s="30"/>
      <c r="AN44" s="29">
        <f>IFERROR(J44/Y44,"N.A.")</f>
        <v>0</v>
      </c>
      <c r="AO44" s="30"/>
      <c r="AP44" s="29">
        <f>IFERROR(L44/AA44,"N.A.")</f>
        <v>3607.1373993372144</v>
      </c>
      <c r="AQ44" s="30"/>
      <c r="AR44" s="18">
        <f>IFERROR(N44/AC44, "N.A.")</f>
        <v>3607.1373993372144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1" width="16.85546875" customWidth="1"/>
    <col min="24" max="24" width="16.85546875" customWidth="1"/>
    <col min="26" max="26" width="16.85546875" customWidth="1"/>
    <col min="30" max="30" width="16.85546875" customWidth="1"/>
    <col min="31" max="31" width="31.42578125" customWidth="1"/>
    <col min="32" max="36" width="16.85546875" customWidth="1"/>
    <col min="39" max="39" width="16.85546875" customWidth="1"/>
    <col min="41" max="41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>
      <c r="A9" s="7"/>
      <c r="B9" s="8"/>
    </row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>
        <v>91376325.999999955</v>
      </c>
      <c r="C15" s="2"/>
      <c r="D15" s="2">
        <v>41836615.000000015</v>
      </c>
      <c r="E15" s="2"/>
      <c r="F15" s="2">
        <v>58554332.000000022</v>
      </c>
      <c r="G15" s="2"/>
      <c r="H15" s="2">
        <v>131295492.00000003</v>
      </c>
      <c r="I15" s="2"/>
      <c r="J15" s="2">
        <v>0</v>
      </c>
      <c r="K15" s="2"/>
      <c r="L15" s="1">
        <f t="shared" ref="L15:M18" si="0">B15+D15+F15+H15+J15</f>
        <v>323062765</v>
      </c>
      <c r="M15" s="12">
        <f t="shared" si="0"/>
        <v>0</v>
      </c>
      <c r="N15" s="13">
        <f>L15+M15</f>
        <v>323062765</v>
      </c>
      <c r="P15" s="3" t="s">
        <v>12</v>
      </c>
      <c r="Q15" s="2">
        <v>18575</v>
      </c>
      <c r="R15" s="2">
        <v>0</v>
      </c>
      <c r="S15" s="2">
        <v>7364</v>
      </c>
      <c r="T15" s="2">
        <v>0</v>
      </c>
      <c r="U15" s="2">
        <v>6775</v>
      </c>
      <c r="V15" s="2">
        <v>0</v>
      </c>
      <c r="W15" s="2">
        <v>27874</v>
      </c>
      <c r="X15" s="2">
        <v>0</v>
      </c>
      <c r="Y15" s="2">
        <v>4058</v>
      </c>
      <c r="Z15" s="2">
        <v>0</v>
      </c>
      <c r="AA15" s="1">
        <f t="shared" ref="AA15:AB18" si="1">Q15+S15+U15+W15+Y15</f>
        <v>64646</v>
      </c>
      <c r="AB15" s="12">
        <f t="shared" si="1"/>
        <v>0</v>
      </c>
      <c r="AC15" s="13">
        <f>AA15+AB15</f>
        <v>64646</v>
      </c>
      <c r="AE15" s="3" t="s">
        <v>12</v>
      </c>
      <c r="AF15" s="2">
        <f t="shared" ref="AF15:AR18" si="2">IFERROR(B15/Q15, "N.A.")</f>
        <v>4919.3176850605632</v>
      </c>
      <c r="AG15" s="2" t="str">
        <f t="shared" si="2"/>
        <v>N.A.</v>
      </c>
      <c r="AH15" s="2">
        <f t="shared" si="2"/>
        <v>5681.235062466053</v>
      </c>
      <c r="AI15" s="2" t="str">
        <f t="shared" si="2"/>
        <v>N.A.</v>
      </c>
      <c r="AJ15" s="2">
        <f t="shared" si="2"/>
        <v>8642.7058302583064</v>
      </c>
      <c r="AK15" s="2" t="str">
        <f t="shared" si="2"/>
        <v>N.A.</v>
      </c>
      <c r="AL15" s="2">
        <f t="shared" si="2"/>
        <v>4710.3211595034809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4997.4130650001543</v>
      </c>
      <c r="AQ15" s="17" t="str">
        <f t="shared" si="2"/>
        <v>N.A.</v>
      </c>
      <c r="AR15" s="13">
        <f t="shared" si="2"/>
        <v>4997.4130650001543</v>
      </c>
    </row>
    <row r="16" spans="1:44" ht="15" customHeight="1" thickBot="1" x14ac:dyDescent="0.3">
      <c r="A16" s="3" t="s">
        <v>13</v>
      </c>
      <c r="B16" s="2">
        <v>37041897</v>
      </c>
      <c r="C16" s="2">
        <v>2970879.9999999995</v>
      </c>
      <c r="D16" s="2"/>
      <c r="E16" s="2"/>
      <c r="F16" s="2"/>
      <c r="G16" s="2"/>
      <c r="H16" s="2"/>
      <c r="I16" s="2"/>
      <c r="J16" s="2"/>
      <c r="K16" s="2"/>
      <c r="L16" s="1">
        <f t="shared" si="0"/>
        <v>37041897</v>
      </c>
      <c r="M16" s="12">
        <f t="shared" si="0"/>
        <v>2970879.9999999995</v>
      </c>
      <c r="N16" s="13">
        <f>L16+M16</f>
        <v>40012777</v>
      </c>
      <c r="P16" s="3" t="s">
        <v>13</v>
      </c>
      <c r="Q16" s="2">
        <v>11482</v>
      </c>
      <c r="R16" s="2">
        <v>617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11482</v>
      </c>
      <c r="AB16" s="12">
        <f t="shared" si="1"/>
        <v>617</v>
      </c>
      <c r="AC16" s="13">
        <f>AA16+AB16</f>
        <v>12099</v>
      </c>
      <c r="AE16" s="3" t="s">
        <v>13</v>
      </c>
      <c r="AF16" s="2">
        <f t="shared" si="2"/>
        <v>3226.0840445915346</v>
      </c>
      <c r="AG16" s="2">
        <f t="shared" si="2"/>
        <v>4815.0405186385733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3226.0840445915346</v>
      </c>
      <c r="AQ16" s="17">
        <f t="shared" si="2"/>
        <v>4815.0405186385733</v>
      </c>
      <c r="AR16" s="13">
        <f t="shared" si="2"/>
        <v>3307.1143896189769</v>
      </c>
    </row>
    <row r="17" spans="1:44" ht="15" customHeight="1" thickBot="1" x14ac:dyDescent="0.3">
      <c r="A17" s="3" t="s">
        <v>14</v>
      </c>
      <c r="B17" s="2">
        <v>222417250.99999979</v>
      </c>
      <c r="C17" s="2">
        <v>920571492.99999976</v>
      </c>
      <c r="D17" s="2">
        <v>57763050.99999997</v>
      </c>
      <c r="E17" s="2">
        <v>18247228</v>
      </c>
      <c r="F17" s="2"/>
      <c r="G17" s="2">
        <v>181734300.00000009</v>
      </c>
      <c r="H17" s="2"/>
      <c r="I17" s="2">
        <v>60660080.999999993</v>
      </c>
      <c r="J17" s="2">
        <v>0</v>
      </c>
      <c r="K17" s="2"/>
      <c r="L17" s="1">
        <f t="shared" si="0"/>
        <v>280180301.99999976</v>
      </c>
      <c r="M17" s="12">
        <f t="shared" si="0"/>
        <v>1181213101.9999998</v>
      </c>
      <c r="N17" s="13">
        <f>L17+M17</f>
        <v>1461393403.9999995</v>
      </c>
      <c r="P17" s="3" t="s">
        <v>14</v>
      </c>
      <c r="Q17" s="2">
        <v>40939</v>
      </c>
      <c r="R17" s="2">
        <v>138442</v>
      </c>
      <c r="S17" s="2">
        <v>8049</v>
      </c>
      <c r="T17" s="2">
        <v>2299</v>
      </c>
      <c r="U17" s="2">
        <v>0</v>
      </c>
      <c r="V17" s="2">
        <v>9895</v>
      </c>
      <c r="W17" s="2">
        <v>0</v>
      </c>
      <c r="X17" s="2">
        <v>7326</v>
      </c>
      <c r="Y17" s="2">
        <v>4430</v>
      </c>
      <c r="Z17" s="2">
        <v>0</v>
      </c>
      <c r="AA17" s="1">
        <f t="shared" si="1"/>
        <v>53418</v>
      </c>
      <c r="AB17" s="12">
        <f t="shared" si="1"/>
        <v>157962</v>
      </c>
      <c r="AC17" s="13">
        <f>AA17+AB17</f>
        <v>211380</v>
      </c>
      <c r="AE17" s="3" t="s">
        <v>14</v>
      </c>
      <c r="AF17" s="2">
        <f t="shared" si="2"/>
        <v>5432.8940863235493</v>
      </c>
      <c r="AG17" s="2">
        <f t="shared" si="2"/>
        <v>6649.5102136634823</v>
      </c>
      <c r="AH17" s="2">
        <f t="shared" si="2"/>
        <v>7176.4257671760433</v>
      </c>
      <c r="AI17" s="2">
        <f t="shared" si="2"/>
        <v>7937.0282731622447</v>
      </c>
      <c r="AJ17" s="2" t="str">
        <f t="shared" si="2"/>
        <v>N.A.</v>
      </c>
      <c r="AK17" s="2">
        <f t="shared" si="2"/>
        <v>18366.275896917643</v>
      </c>
      <c r="AL17" s="2" t="str">
        <f t="shared" si="2"/>
        <v>N.A.</v>
      </c>
      <c r="AM17" s="2">
        <f t="shared" si="2"/>
        <v>8280.1093366093355</v>
      </c>
      <c r="AN17" s="2">
        <f t="shared" si="2"/>
        <v>0</v>
      </c>
      <c r="AO17" s="2" t="str">
        <f t="shared" si="2"/>
        <v>N.A.</v>
      </c>
      <c r="AP17" s="16">
        <f t="shared" si="2"/>
        <v>5245.0541390542467</v>
      </c>
      <c r="AQ17" s="17">
        <f t="shared" si="2"/>
        <v>7477.8307567642833</v>
      </c>
      <c r="AR17" s="13">
        <f t="shared" si="2"/>
        <v>6913.5840855331608</v>
      </c>
    </row>
    <row r="18" spans="1:44" ht="15" customHeight="1" thickBot="1" x14ac:dyDescent="0.3">
      <c r="A18" s="3" t="s">
        <v>15</v>
      </c>
      <c r="B18" s="2">
        <v>578780</v>
      </c>
      <c r="C18" s="2">
        <v>1659370</v>
      </c>
      <c r="D18" s="2"/>
      <c r="E18" s="2"/>
      <c r="F18" s="2"/>
      <c r="G18" s="2">
        <v>8017960</v>
      </c>
      <c r="H18" s="2">
        <v>799800</v>
      </c>
      <c r="I18" s="2"/>
      <c r="J18" s="2">
        <v>0</v>
      </c>
      <c r="K18" s="2"/>
      <c r="L18" s="1">
        <f t="shared" si="0"/>
        <v>1378580</v>
      </c>
      <c r="M18" s="12">
        <f t="shared" si="0"/>
        <v>9677330</v>
      </c>
      <c r="N18" s="13">
        <f>L18+M18</f>
        <v>11055910</v>
      </c>
      <c r="P18" s="3" t="s">
        <v>15</v>
      </c>
      <c r="Q18" s="2">
        <v>148</v>
      </c>
      <c r="R18" s="2">
        <v>377</v>
      </c>
      <c r="S18" s="2">
        <v>0</v>
      </c>
      <c r="T18" s="2">
        <v>0</v>
      </c>
      <c r="U18" s="2">
        <v>0</v>
      </c>
      <c r="V18" s="2">
        <v>157</v>
      </c>
      <c r="W18" s="2">
        <v>93</v>
      </c>
      <c r="X18" s="2">
        <v>0</v>
      </c>
      <c r="Y18" s="2">
        <v>81</v>
      </c>
      <c r="Z18" s="2">
        <v>0</v>
      </c>
      <c r="AA18" s="1">
        <f t="shared" si="1"/>
        <v>322</v>
      </c>
      <c r="AB18" s="12">
        <f t="shared" si="1"/>
        <v>534</v>
      </c>
      <c r="AC18" s="19">
        <f>AA18+AB18</f>
        <v>856</v>
      </c>
      <c r="AE18" s="3" t="s">
        <v>15</v>
      </c>
      <c r="AF18" s="2">
        <f t="shared" si="2"/>
        <v>3910.6756756756758</v>
      </c>
      <c r="AG18" s="2">
        <f t="shared" si="2"/>
        <v>4401.5119363395224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>
        <f t="shared" si="2"/>
        <v>51069.80891719745</v>
      </c>
      <c r="AL18" s="2">
        <f t="shared" si="2"/>
        <v>8600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4281.304347826087</v>
      </c>
      <c r="AQ18" s="17">
        <f t="shared" si="2"/>
        <v>18122.340823970037</v>
      </c>
      <c r="AR18" s="13">
        <f t="shared" si="2"/>
        <v>12915.782710280373</v>
      </c>
    </row>
    <row r="19" spans="1:44" ht="15" customHeight="1" thickBot="1" x14ac:dyDescent="0.3">
      <c r="A19" s="4" t="s">
        <v>16</v>
      </c>
      <c r="B19" s="2">
        <v>351414254.00000042</v>
      </c>
      <c r="C19" s="2">
        <v>925201743.00000048</v>
      </c>
      <c r="D19" s="2">
        <v>99599666.00000003</v>
      </c>
      <c r="E19" s="2">
        <v>18247228</v>
      </c>
      <c r="F19" s="2">
        <v>58554332.000000022</v>
      </c>
      <c r="G19" s="2">
        <v>189752259.99999994</v>
      </c>
      <c r="H19" s="2">
        <v>132095292.00000016</v>
      </c>
      <c r="I19" s="2">
        <v>60660080.999999993</v>
      </c>
      <c r="J19" s="2">
        <v>0</v>
      </c>
      <c r="K19" s="2"/>
      <c r="L19" s="1">
        <f t="shared" ref="L19" si="3">B19+D19+F19+H19+J19</f>
        <v>641663544.0000006</v>
      </c>
      <c r="M19" s="12">
        <f t="shared" ref="M19" si="4">C19+E19+G19+I19+K19</f>
        <v>1193861312.0000005</v>
      </c>
      <c r="N19" s="19">
        <f>L19+M19</f>
        <v>1835524856.000001</v>
      </c>
      <c r="P19" s="4" t="s">
        <v>16</v>
      </c>
      <c r="Q19" s="2">
        <v>71144</v>
      </c>
      <c r="R19" s="2">
        <v>139436</v>
      </c>
      <c r="S19" s="2">
        <v>15413</v>
      </c>
      <c r="T19" s="2">
        <v>2299</v>
      </c>
      <c r="U19" s="2">
        <v>6775</v>
      </c>
      <c r="V19" s="2">
        <v>10052</v>
      </c>
      <c r="W19" s="2">
        <v>27967</v>
      </c>
      <c r="X19" s="2">
        <v>7326</v>
      </c>
      <c r="Y19" s="2">
        <v>8569</v>
      </c>
      <c r="Z19" s="2">
        <v>0</v>
      </c>
      <c r="AA19" s="1">
        <f t="shared" ref="AA19" si="5">Q19+S19+U19+W19+Y19</f>
        <v>129868</v>
      </c>
      <c r="AB19" s="12">
        <f t="shared" ref="AB19" si="6">R19+T19+V19+X19+Z19</f>
        <v>159113</v>
      </c>
      <c r="AC19" s="13">
        <f>AA19+AB19</f>
        <v>288981</v>
      </c>
      <c r="AE19" s="4" t="s">
        <v>16</v>
      </c>
      <c r="AF19" s="2">
        <f t="shared" ref="AF19:AO19" si="7">IFERROR(B19/Q19, "N.A.")</f>
        <v>4939.4784380973861</v>
      </c>
      <c r="AG19" s="2">
        <f t="shared" si="7"/>
        <v>6635.3147178633963</v>
      </c>
      <c r="AH19" s="2">
        <f t="shared" si="7"/>
        <v>6462.0557970544369</v>
      </c>
      <c r="AI19" s="2">
        <f t="shared" si="7"/>
        <v>7937.0282731622447</v>
      </c>
      <c r="AJ19" s="2">
        <f t="shared" si="7"/>
        <v>8642.7058302583064</v>
      </c>
      <c r="AK19" s="2">
        <f t="shared" si="7"/>
        <v>18877.065260644642</v>
      </c>
      <c r="AL19" s="2">
        <f t="shared" si="7"/>
        <v>4723.2556942110405</v>
      </c>
      <c r="AM19" s="2">
        <f t="shared" si="7"/>
        <v>8280.1093366093355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4940.8903194012428</v>
      </c>
      <c r="AQ19" s="17">
        <f t="shared" ref="AQ19" si="9">IFERROR(M19/AB19, "N.A.")</f>
        <v>7503.2292270273356</v>
      </c>
      <c r="AR19" s="13">
        <f t="shared" ref="AR19" si="10">IFERROR(N19/AC19, "N.A.")</f>
        <v>6351.7146663621515</v>
      </c>
    </row>
    <row r="20" spans="1:44" ht="15" customHeight="1" thickBot="1" x14ac:dyDescent="0.3">
      <c r="A20" s="5" t="s">
        <v>0</v>
      </c>
      <c r="B20" s="49">
        <f>B19+C19</f>
        <v>1276615997.000001</v>
      </c>
      <c r="C20" s="50"/>
      <c r="D20" s="49">
        <f>D19+E19</f>
        <v>117846894.00000003</v>
      </c>
      <c r="E20" s="50"/>
      <c r="F20" s="49">
        <f>F19+G19</f>
        <v>248306591.99999997</v>
      </c>
      <c r="G20" s="50"/>
      <c r="H20" s="49">
        <f>H19+I19</f>
        <v>192755373.00000015</v>
      </c>
      <c r="I20" s="50"/>
      <c r="J20" s="49">
        <f>J19+K19</f>
        <v>0</v>
      </c>
      <c r="K20" s="50"/>
      <c r="L20" s="49">
        <f>L19+M19</f>
        <v>1835524856.000001</v>
      </c>
      <c r="M20" s="51"/>
      <c r="N20" s="20">
        <f>B20+D20+F20+H20+J20</f>
        <v>1835524856.0000012</v>
      </c>
      <c r="P20" s="5" t="s">
        <v>0</v>
      </c>
      <c r="Q20" s="49">
        <f>Q19+R19</f>
        <v>210580</v>
      </c>
      <c r="R20" s="50"/>
      <c r="S20" s="49">
        <f>S19+T19</f>
        <v>17712</v>
      </c>
      <c r="T20" s="50"/>
      <c r="U20" s="49">
        <f>U19+V19</f>
        <v>16827</v>
      </c>
      <c r="V20" s="50"/>
      <c r="W20" s="49">
        <f>W19+X19</f>
        <v>35293</v>
      </c>
      <c r="X20" s="50"/>
      <c r="Y20" s="49">
        <f>Y19+Z19</f>
        <v>8569</v>
      </c>
      <c r="Z20" s="50"/>
      <c r="AA20" s="49">
        <f>AA19+AB19</f>
        <v>288981</v>
      </c>
      <c r="AB20" s="50"/>
      <c r="AC20" s="21">
        <f>Q20+S20+U20+W20+Y20</f>
        <v>288981</v>
      </c>
      <c r="AE20" s="5" t="s">
        <v>0</v>
      </c>
      <c r="AF20" s="29">
        <f>IFERROR(B20/Q20,"N.A.")</f>
        <v>6062.3800788299031</v>
      </c>
      <c r="AG20" s="30"/>
      <c r="AH20" s="29">
        <f>IFERROR(D20/S20,"N.A.")</f>
        <v>6653.5057588075897</v>
      </c>
      <c r="AI20" s="30"/>
      <c r="AJ20" s="29">
        <f>IFERROR(F20/U20,"N.A.")</f>
        <v>14756.4385808522</v>
      </c>
      <c r="AK20" s="30"/>
      <c r="AL20" s="29">
        <f>IFERROR(H20/W20,"N.A.")</f>
        <v>5461.5751848808586</v>
      </c>
      <c r="AM20" s="30"/>
      <c r="AN20" s="29">
        <f>IFERROR(J20/Y20,"N.A.")</f>
        <v>0</v>
      </c>
      <c r="AO20" s="30"/>
      <c r="AP20" s="29">
        <f>IFERROR(L20/AA20,"N.A.")</f>
        <v>6351.7146663621515</v>
      </c>
      <c r="AQ20" s="30"/>
      <c r="AR20" s="18">
        <f>IFERROR(N20/AC20, "N.A.")</f>
        <v>6351.7146663621525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>
        <v>73921359.999999985</v>
      </c>
      <c r="C27" s="2"/>
      <c r="D27" s="2">
        <v>40949094.999999993</v>
      </c>
      <c r="E27" s="2"/>
      <c r="F27" s="2">
        <v>51607932.000000015</v>
      </c>
      <c r="G27" s="2"/>
      <c r="H27" s="2">
        <v>87626595.999999985</v>
      </c>
      <c r="I27" s="2"/>
      <c r="J27" s="2">
        <v>0</v>
      </c>
      <c r="K27" s="2"/>
      <c r="L27" s="1">
        <f t="shared" ref="L27:M30" si="11">B27+D27+F27+H27+J27</f>
        <v>254104983</v>
      </c>
      <c r="M27" s="12">
        <f t="shared" si="11"/>
        <v>0</v>
      </c>
      <c r="N27" s="13">
        <f>L27+M27</f>
        <v>254104983</v>
      </c>
      <c r="P27" s="3" t="s">
        <v>12</v>
      </c>
      <c r="Q27" s="2">
        <v>13756</v>
      </c>
      <c r="R27" s="2">
        <v>0</v>
      </c>
      <c r="S27" s="2">
        <v>7109</v>
      </c>
      <c r="T27" s="2">
        <v>0</v>
      </c>
      <c r="U27" s="2">
        <v>5853</v>
      </c>
      <c r="V27" s="2">
        <v>0</v>
      </c>
      <c r="W27" s="2">
        <v>14487</v>
      </c>
      <c r="X27" s="2">
        <v>0</v>
      </c>
      <c r="Y27" s="2">
        <v>947</v>
      </c>
      <c r="Z27" s="2">
        <v>0</v>
      </c>
      <c r="AA27" s="1">
        <f t="shared" ref="AA27:AB30" si="12">Q27+S27+U27+W27+Y27</f>
        <v>42152</v>
      </c>
      <c r="AB27" s="12">
        <f t="shared" si="12"/>
        <v>0</v>
      </c>
      <c r="AC27" s="13">
        <f>AA27+AB27</f>
        <v>42152</v>
      </c>
      <c r="AE27" s="3" t="s">
        <v>12</v>
      </c>
      <c r="AF27" s="2">
        <f t="shared" ref="AF27:AR30" si="13">IFERROR(B27/Q27, "N.A.")</f>
        <v>5373.7539982553053</v>
      </c>
      <c r="AG27" s="2" t="str">
        <f t="shared" si="13"/>
        <v>N.A.</v>
      </c>
      <c r="AH27" s="2">
        <f t="shared" si="13"/>
        <v>5760.1765367843564</v>
      </c>
      <c r="AI27" s="2" t="str">
        <f t="shared" si="13"/>
        <v>N.A.</v>
      </c>
      <c r="AJ27" s="2">
        <f t="shared" si="13"/>
        <v>8817.3470015376752</v>
      </c>
      <c r="AK27" s="2" t="str">
        <f t="shared" si="13"/>
        <v>N.A.</v>
      </c>
      <c r="AL27" s="2">
        <f t="shared" si="13"/>
        <v>6048.6364326637668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6028.3019311064718</v>
      </c>
      <c r="AQ27" s="17" t="str">
        <f t="shared" si="13"/>
        <v>N.A.</v>
      </c>
      <c r="AR27" s="13">
        <f t="shared" si="13"/>
        <v>6028.3019311064718</v>
      </c>
    </row>
    <row r="28" spans="1:44" ht="15" customHeight="1" thickBot="1" x14ac:dyDescent="0.3">
      <c r="A28" s="3" t="s">
        <v>13</v>
      </c>
      <c r="B28" s="2">
        <v>2610859.9999999995</v>
      </c>
      <c r="C28" s="2">
        <v>1551940</v>
      </c>
      <c r="D28" s="2"/>
      <c r="E28" s="2"/>
      <c r="F28" s="2"/>
      <c r="G28" s="2"/>
      <c r="H28" s="2"/>
      <c r="I28" s="2"/>
      <c r="J28" s="2"/>
      <c r="K28" s="2"/>
      <c r="L28" s="1">
        <f t="shared" si="11"/>
        <v>2610859.9999999995</v>
      </c>
      <c r="M28" s="12">
        <f t="shared" si="11"/>
        <v>1551940</v>
      </c>
      <c r="N28" s="13">
        <f>L28+M28</f>
        <v>4162799.9999999995</v>
      </c>
      <c r="P28" s="3" t="s">
        <v>13</v>
      </c>
      <c r="Q28" s="2">
        <v>812</v>
      </c>
      <c r="R28" s="2">
        <v>244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812</v>
      </c>
      <c r="AB28" s="12">
        <f t="shared" si="12"/>
        <v>244</v>
      </c>
      <c r="AC28" s="13">
        <f>AA28+AB28</f>
        <v>1056</v>
      </c>
      <c r="AE28" s="3" t="s">
        <v>13</v>
      </c>
      <c r="AF28" s="2">
        <f t="shared" si="13"/>
        <v>3215.3448275862065</v>
      </c>
      <c r="AG28" s="2">
        <f t="shared" si="13"/>
        <v>6360.4098360655735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3215.3448275862065</v>
      </c>
      <c r="AQ28" s="17">
        <f t="shared" si="13"/>
        <v>6360.4098360655735</v>
      </c>
      <c r="AR28" s="13">
        <f t="shared" si="13"/>
        <v>3942.045454545454</v>
      </c>
    </row>
    <row r="29" spans="1:44" ht="15" customHeight="1" thickBot="1" x14ac:dyDescent="0.3">
      <c r="A29" s="3" t="s">
        <v>14</v>
      </c>
      <c r="B29" s="2">
        <v>157948714.00000006</v>
      </c>
      <c r="C29" s="2">
        <v>646257925.00000024</v>
      </c>
      <c r="D29" s="2">
        <v>41778911.000000007</v>
      </c>
      <c r="E29" s="2">
        <v>11408687.999999998</v>
      </c>
      <c r="F29" s="2"/>
      <c r="G29" s="2">
        <v>147117360.00000006</v>
      </c>
      <c r="H29" s="2"/>
      <c r="I29" s="2">
        <v>42743641.999999993</v>
      </c>
      <c r="J29" s="2">
        <v>0</v>
      </c>
      <c r="K29" s="2"/>
      <c r="L29" s="1">
        <f t="shared" si="11"/>
        <v>199727625.00000006</v>
      </c>
      <c r="M29" s="12">
        <f t="shared" si="11"/>
        <v>847527615.00000024</v>
      </c>
      <c r="N29" s="13">
        <f>L29+M29</f>
        <v>1047255240.0000002</v>
      </c>
      <c r="P29" s="3" t="s">
        <v>14</v>
      </c>
      <c r="Q29" s="2">
        <v>27427</v>
      </c>
      <c r="R29" s="2">
        <v>91564</v>
      </c>
      <c r="S29" s="2">
        <v>5308</v>
      </c>
      <c r="T29" s="2">
        <v>1739</v>
      </c>
      <c r="U29" s="2">
        <v>0</v>
      </c>
      <c r="V29" s="2">
        <v>7727</v>
      </c>
      <c r="W29" s="2">
        <v>0</v>
      </c>
      <c r="X29" s="2">
        <v>4481</v>
      </c>
      <c r="Y29" s="2">
        <v>1296</v>
      </c>
      <c r="Z29" s="2">
        <v>0</v>
      </c>
      <c r="AA29" s="1">
        <f t="shared" si="12"/>
        <v>34031</v>
      </c>
      <c r="AB29" s="12">
        <f t="shared" si="12"/>
        <v>105511</v>
      </c>
      <c r="AC29" s="13">
        <f>AA29+AB29</f>
        <v>139542</v>
      </c>
      <c r="AE29" s="3" t="s">
        <v>14</v>
      </c>
      <c r="AF29" s="2">
        <f t="shared" si="13"/>
        <v>5758.8768002333491</v>
      </c>
      <c r="AG29" s="2">
        <f t="shared" si="13"/>
        <v>7057.9914049189665</v>
      </c>
      <c r="AH29" s="2">
        <f t="shared" si="13"/>
        <v>7870.9327430293906</v>
      </c>
      <c r="AI29" s="2">
        <f t="shared" si="13"/>
        <v>6560.4876365727423</v>
      </c>
      <c r="AJ29" s="2" t="str">
        <f t="shared" si="13"/>
        <v>N.A.</v>
      </c>
      <c r="AK29" s="2">
        <f t="shared" si="13"/>
        <v>19039.389154911358</v>
      </c>
      <c r="AL29" s="2" t="str">
        <f t="shared" si="13"/>
        <v>N.A.</v>
      </c>
      <c r="AM29" s="2">
        <f t="shared" si="13"/>
        <v>9538.8623075206415</v>
      </c>
      <c r="AN29" s="2">
        <f t="shared" si="13"/>
        <v>0</v>
      </c>
      <c r="AO29" s="2" t="str">
        <f t="shared" si="13"/>
        <v>N.A.</v>
      </c>
      <c r="AP29" s="16">
        <f t="shared" si="13"/>
        <v>5868.9907731186286</v>
      </c>
      <c r="AQ29" s="17">
        <f t="shared" si="13"/>
        <v>8032.5995867729453</v>
      </c>
      <c r="AR29" s="13">
        <f t="shared" si="13"/>
        <v>7504.9464677301476</v>
      </c>
    </row>
    <row r="30" spans="1:44" ht="15" customHeight="1" thickBot="1" x14ac:dyDescent="0.3">
      <c r="A30" s="3" t="s">
        <v>15</v>
      </c>
      <c r="B30" s="2">
        <v>578780</v>
      </c>
      <c r="C30" s="2">
        <v>1659370</v>
      </c>
      <c r="D30" s="2"/>
      <c r="E30" s="2"/>
      <c r="F30" s="2"/>
      <c r="G30" s="2">
        <v>8017960</v>
      </c>
      <c r="H30" s="2">
        <v>799800</v>
      </c>
      <c r="I30" s="2"/>
      <c r="J30" s="2">
        <v>0</v>
      </c>
      <c r="K30" s="2"/>
      <c r="L30" s="1">
        <f t="shared" si="11"/>
        <v>1378580</v>
      </c>
      <c r="M30" s="12">
        <f t="shared" si="11"/>
        <v>9677330</v>
      </c>
      <c r="N30" s="13">
        <f>L30+M30</f>
        <v>11055910</v>
      </c>
      <c r="P30" s="3" t="s">
        <v>15</v>
      </c>
      <c r="Q30" s="2">
        <v>148</v>
      </c>
      <c r="R30" s="2">
        <v>377</v>
      </c>
      <c r="S30" s="2">
        <v>0</v>
      </c>
      <c r="T30" s="2">
        <v>0</v>
      </c>
      <c r="U30" s="2">
        <v>0</v>
      </c>
      <c r="V30" s="2">
        <v>157</v>
      </c>
      <c r="W30" s="2">
        <v>93</v>
      </c>
      <c r="X30" s="2">
        <v>0</v>
      </c>
      <c r="Y30" s="2">
        <v>81</v>
      </c>
      <c r="Z30" s="2">
        <v>0</v>
      </c>
      <c r="AA30" s="1">
        <f t="shared" si="12"/>
        <v>322</v>
      </c>
      <c r="AB30" s="12">
        <f t="shared" si="12"/>
        <v>534</v>
      </c>
      <c r="AC30" s="19">
        <f>AA30+AB30</f>
        <v>856</v>
      </c>
      <c r="AE30" s="3" t="s">
        <v>15</v>
      </c>
      <c r="AF30" s="2">
        <f t="shared" si="13"/>
        <v>3910.6756756756758</v>
      </c>
      <c r="AG30" s="2">
        <f t="shared" si="13"/>
        <v>4401.5119363395224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>
        <f t="shared" si="13"/>
        <v>51069.80891719745</v>
      </c>
      <c r="AL30" s="2">
        <f t="shared" si="13"/>
        <v>8600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4281.304347826087</v>
      </c>
      <c r="AQ30" s="17">
        <f t="shared" si="13"/>
        <v>18122.340823970037</v>
      </c>
      <c r="AR30" s="13">
        <f t="shared" si="13"/>
        <v>12915.782710280373</v>
      </c>
    </row>
    <row r="31" spans="1:44" ht="15" customHeight="1" thickBot="1" x14ac:dyDescent="0.3">
      <c r="A31" s="4" t="s">
        <v>16</v>
      </c>
      <c r="B31" s="2">
        <v>235059713.9999997</v>
      </c>
      <c r="C31" s="2">
        <v>649469234.99999845</v>
      </c>
      <c r="D31" s="2">
        <v>82728005.99999997</v>
      </c>
      <c r="E31" s="2">
        <v>11408687.999999998</v>
      </c>
      <c r="F31" s="2">
        <v>51607932.000000015</v>
      </c>
      <c r="G31" s="2">
        <v>155135319.99999997</v>
      </c>
      <c r="H31" s="2">
        <v>88426395.999999955</v>
      </c>
      <c r="I31" s="2">
        <v>42743641.999999993</v>
      </c>
      <c r="J31" s="2">
        <v>0</v>
      </c>
      <c r="K31" s="2"/>
      <c r="L31" s="1">
        <f t="shared" ref="L31" si="14">B31+D31+F31+H31+J31</f>
        <v>457822047.99999958</v>
      </c>
      <c r="M31" s="12">
        <f t="shared" ref="M31" si="15">C31+E31+G31+I31+K31</f>
        <v>858756884.99999845</v>
      </c>
      <c r="N31" s="19">
        <f>L31+M31</f>
        <v>1316578932.9999981</v>
      </c>
      <c r="P31" s="4" t="s">
        <v>16</v>
      </c>
      <c r="Q31" s="2">
        <v>42143</v>
      </c>
      <c r="R31" s="2">
        <v>92185</v>
      </c>
      <c r="S31" s="2">
        <v>12417</v>
      </c>
      <c r="T31" s="2">
        <v>1739</v>
      </c>
      <c r="U31" s="2">
        <v>5853</v>
      </c>
      <c r="V31" s="2">
        <v>7884</v>
      </c>
      <c r="W31" s="2">
        <v>14580</v>
      </c>
      <c r="X31" s="2">
        <v>4481</v>
      </c>
      <c r="Y31" s="2">
        <v>2324</v>
      </c>
      <c r="Z31" s="2">
        <v>0</v>
      </c>
      <c r="AA31" s="1">
        <f t="shared" ref="AA31" si="16">Q31+S31+U31+W31+Y31</f>
        <v>77317</v>
      </c>
      <c r="AB31" s="12">
        <f t="shared" ref="AB31" si="17">R31+T31+V31+X31+Z31</f>
        <v>106289</v>
      </c>
      <c r="AC31" s="13">
        <f>AA31+AB31</f>
        <v>183606</v>
      </c>
      <c r="AE31" s="4" t="s">
        <v>16</v>
      </c>
      <c r="AF31" s="2">
        <f t="shared" ref="AF31:AO31" si="18">IFERROR(B31/Q31, "N.A.")</f>
        <v>5577.669221460259</v>
      </c>
      <c r="AG31" s="2">
        <f t="shared" si="18"/>
        <v>7045.2810652492099</v>
      </c>
      <c r="AH31" s="2">
        <f t="shared" si="18"/>
        <v>6662.4793428364319</v>
      </c>
      <c r="AI31" s="2">
        <f t="shared" si="18"/>
        <v>6560.4876365727423</v>
      </c>
      <c r="AJ31" s="2">
        <f t="shared" si="18"/>
        <v>8817.3470015376752</v>
      </c>
      <c r="AK31" s="2">
        <f t="shared" si="18"/>
        <v>19677.234906139012</v>
      </c>
      <c r="AL31" s="2">
        <f t="shared" si="18"/>
        <v>6064.910562414263</v>
      </c>
      <c r="AM31" s="2">
        <f t="shared" si="18"/>
        <v>9538.8623075206415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5921.3633224258519</v>
      </c>
      <c r="AQ31" s="17">
        <f t="shared" ref="AQ31" si="20">IFERROR(M31/AB31, "N.A.")</f>
        <v>8079.4521069913017</v>
      </c>
      <c r="AR31" s="13">
        <f t="shared" ref="AR31" si="21">IFERROR(N31/AC31, "N.A.")</f>
        <v>7170.6748853523204</v>
      </c>
    </row>
    <row r="32" spans="1:44" ht="15" customHeight="1" thickBot="1" x14ac:dyDescent="0.3">
      <c r="A32" s="5" t="s">
        <v>0</v>
      </c>
      <c r="B32" s="49">
        <f>B31+C31</f>
        <v>884528948.99999809</v>
      </c>
      <c r="C32" s="50"/>
      <c r="D32" s="49">
        <f>D31+E31</f>
        <v>94136693.99999997</v>
      </c>
      <c r="E32" s="50"/>
      <c r="F32" s="49">
        <f>F31+G31</f>
        <v>206743252</v>
      </c>
      <c r="G32" s="50"/>
      <c r="H32" s="49">
        <f>H31+I31</f>
        <v>131170037.99999994</v>
      </c>
      <c r="I32" s="50"/>
      <c r="J32" s="49">
        <f>J31+K31</f>
        <v>0</v>
      </c>
      <c r="K32" s="50"/>
      <c r="L32" s="49">
        <f>L31+M31</f>
        <v>1316578932.9999981</v>
      </c>
      <c r="M32" s="51"/>
      <c r="N32" s="20">
        <f>B32+D32+F32+H32+J32</f>
        <v>1316578932.9999981</v>
      </c>
      <c r="P32" s="5" t="s">
        <v>0</v>
      </c>
      <c r="Q32" s="49">
        <f>Q31+R31</f>
        <v>134328</v>
      </c>
      <c r="R32" s="50"/>
      <c r="S32" s="49">
        <f>S31+T31</f>
        <v>14156</v>
      </c>
      <c r="T32" s="50"/>
      <c r="U32" s="49">
        <f>U31+V31</f>
        <v>13737</v>
      </c>
      <c r="V32" s="50"/>
      <c r="W32" s="49">
        <f>W31+X31</f>
        <v>19061</v>
      </c>
      <c r="X32" s="50"/>
      <c r="Y32" s="49">
        <f>Y31+Z31</f>
        <v>2324</v>
      </c>
      <c r="Z32" s="50"/>
      <c r="AA32" s="49">
        <f>AA31+AB31</f>
        <v>183606</v>
      </c>
      <c r="AB32" s="50"/>
      <c r="AC32" s="21">
        <f>Q32+S32+U32+W32+Y32</f>
        <v>183606</v>
      </c>
      <c r="AE32" s="5" t="s">
        <v>0</v>
      </c>
      <c r="AF32" s="29">
        <f>IFERROR(B32/Q32,"N.A.")</f>
        <v>6584.844179917799</v>
      </c>
      <c r="AG32" s="30"/>
      <c r="AH32" s="29">
        <f>IFERROR(D32/S32,"N.A.")</f>
        <v>6649.9501271545614</v>
      </c>
      <c r="AI32" s="30"/>
      <c r="AJ32" s="29">
        <f>IFERROR(F32/U32,"N.A.")</f>
        <v>15050.102060129577</v>
      </c>
      <c r="AK32" s="30"/>
      <c r="AL32" s="29">
        <f>IFERROR(H32/W32,"N.A.")</f>
        <v>6881.5926761450046</v>
      </c>
      <c r="AM32" s="30"/>
      <c r="AN32" s="29">
        <f>IFERROR(J32/Y32,"N.A.")</f>
        <v>0</v>
      </c>
      <c r="AO32" s="30"/>
      <c r="AP32" s="29">
        <f>IFERROR(L32/AA32,"N.A.")</f>
        <v>7170.6748853523204</v>
      </c>
      <c r="AQ32" s="30"/>
      <c r="AR32" s="18">
        <f>IFERROR(N32/AC32, "N.A.")</f>
        <v>7170.6748853523204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>
        <v>17454966.000000007</v>
      </c>
      <c r="C39" s="2"/>
      <c r="D39" s="2">
        <v>887519.99999999988</v>
      </c>
      <c r="E39" s="2"/>
      <c r="F39" s="2">
        <v>6946400</v>
      </c>
      <c r="G39" s="2"/>
      <c r="H39" s="2">
        <v>43668895.999999985</v>
      </c>
      <c r="I39" s="2"/>
      <c r="J39" s="2">
        <v>0</v>
      </c>
      <c r="K39" s="2"/>
      <c r="L39" s="1">
        <f t="shared" ref="L39:M42" si="22">B39+D39+F39+H39+J39</f>
        <v>68957782</v>
      </c>
      <c r="M39" s="12">
        <f t="shared" si="22"/>
        <v>0</v>
      </c>
      <c r="N39" s="13">
        <f>L39+M39</f>
        <v>68957782</v>
      </c>
      <c r="P39" s="3" t="s">
        <v>12</v>
      </c>
      <c r="Q39" s="2">
        <v>4819</v>
      </c>
      <c r="R39" s="2">
        <v>0</v>
      </c>
      <c r="S39" s="2">
        <v>255</v>
      </c>
      <c r="T39" s="2">
        <v>0</v>
      </c>
      <c r="U39" s="2">
        <v>922</v>
      </c>
      <c r="V39" s="2">
        <v>0</v>
      </c>
      <c r="W39" s="2">
        <v>13387</v>
      </c>
      <c r="X39" s="2">
        <v>0</v>
      </c>
      <c r="Y39" s="2">
        <v>3111</v>
      </c>
      <c r="Z39" s="2">
        <v>0</v>
      </c>
      <c r="AA39" s="1">
        <f t="shared" ref="AA39:AB42" si="23">Q39+S39+U39+W39+Y39</f>
        <v>22494</v>
      </c>
      <c r="AB39" s="12">
        <f t="shared" si="23"/>
        <v>0</v>
      </c>
      <c r="AC39" s="13">
        <f>AA39+AB39</f>
        <v>22494</v>
      </c>
      <c r="AE39" s="3" t="s">
        <v>12</v>
      </c>
      <c r="AF39" s="2">
        <f t="shared" ref="AF39:AR42" si="24">IFERROR(B39/Q39, "N.A.")</f>
        <v>3622.1137165387026</v>
      </c>
      <c r="AG39" s="2" t="str">
        <f t="shared" si="24"/>
        <v>N.A.</v>
      </c>
      <c r="AH39" s="2">
        <f t="shared" si="24"/>
        <v>3480.4705882352937</v>
      </c>
      <c r="AI39" s="2" t="str">
        <f t="shared" si="24"/>
        <v>N.A.</v>
      </c>
      <c r="AJ39" s="2">
        <f t="shared" si="24"/>
        <v>7534.0563991323206</v>
      </c>
      <c r="AK39" s="2" t="str">
        <f t="shared" si="24"/>
        <v>N.A.</v>
      </c>
      <c r="AL39" s="2">
        <f t="shared" si="24"/>
        <v>3262.0374990662572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3065.607806526185</v>
      </c>
      <c r="AQ39" s="17" t="str">
        <f t="shared" si="24"/>
        <v>N.A.</v>
      </c>
      <c r="AR39" s="13">
        <f t="shared" si="24"/>
        <v>3065.607806526185</v>
      </c>
    </row>
    <row r="40" spans="1:44" ht="15" customHeight="1" thickBot="1" x14ac:dyDescent="0.3">
      <c r="A40" s="3" t="s">
        <v>13</v>
      </c>
      <c r="B40" s="2">
        <v>34431037</v>
      </c>
      <c r="C40" s="2">
        <v>1418940</v>
      </c>
      <c r="D40" s="2"/>
      <c r="E40" s="2"/>
      <c r="F40" s="2"/>
      <c r="G40" s="2"/>
      <c r="H40" s="2"/>
      <c r="I40" s="2"/>
      <c r="J40" s="2"/>
      <c r="K40" s="2"/>
      <c r="L40" s="1">
        <f t="shared" si="22"/>
        <v>34431037</v>
      </c>
      <c r="M40" s="12">
        <f t="shared" si="22"/>
        <v>1418940</v>
      </c>
      <c r="N40" s="13">
        <f>L40+M40</f>
        <v>35849977</v>
      </c>
      <c r="P40" s="3" t="s">
        <v>13</v>
      </c>
      <c r="Q40" s="2">
        <v>10670</v>
      </c>
      <c r="R40" s="2">
        <v>373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10670</v>
      </c>
      <c r="AB40" s="12">
        <f t="shared" si="23"/>
        <v>373</v>
      </c>
      <c r="AC40" s="13">
        <f>AA40+AB40</f>
        <v>11043</v>
      </c>
      <c r="AE40" s="3" t="s">
        <v>13</v>
      </c>
      <c r="AF40" s="2">
        <f t="shared" si="24"/>
        <v>3226.9013120899717</v>
      </c>
      <c r="AG40" s="2">
        <f t="shared" si="24"/>
        <v>3804.128686327078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3226.9013120899717</v>
      </c>
      <c r="AQ40" s="17">
        <f t="shared" si="24"/>
        <v>3804.128686327078</v>
      </c>
      <c r="AR40" s="13">
        <f t="shared" si="24"/>
        <v>3246.3983518971295</v>
      </c>
    </row>
    <row r="41" spans="1:44" ht="15" customHeight="1" thickBot="1" x14ac:dyDescent="0.3">
      <c r="A41" s="3" t="s">
        <v>14</v>
      </c>
      <c r="B41" s="2">
        <v>64468536.99999997</v>
      </c>
      <c r="C41" s="2">
        <v>274313568</v>
      </c>
      <c r="D41" s="2">
        <v>15984139.999999996</v>
      </c>
      <c r="E41" s="2">
        <v>6838540</v>
      </c>
      <c r="F41" s="2"/>
      <c r="G41" s="2">
        <v>34616940.000000007</v>
      </c>
      <c r="H41" s="2"/>
      <c r="I41" s="2">
        <v>17916438.999999996</v>
      </c>
      <c r="J41" s="2">
        <v>0</v>
      </c>
      <c r="K41" s="2"/>
      <c r="L41" s="1">
        <f t="shared" si="22"/>
        <v>80452676.99999997</v>
      </c>
      <c r="M41" s="12">
        <f t="shared" si="22"/>
        <v>333685487</v>
      </c>
      <c r="N41" s="13">
        <f>L41+M41</f>
        <v>414138164</v>
      </c>
      <c r="P41" s="3" t="s">
        <v>14</v>
      </c>
      <c r="Q41" s="2">
        <v>13512</v>
      </c>
      <c r="R41" s="2">
        <v>46878</v>
      </c>
      <c r="S41" s="2">
        <v>2741</v>
      </c>
      <c r="T41" s="2">
        <v>560</v>
      </c>
      <c r="U41" s="2">
        <v>0</v>
      </c>
      <c r="V41" s="2">
        <v>2168</v>
      </c>
      <c r="W41" s="2">
        <v>0</v>
      </c>
      <c r="X41" s="2">
        <v>2845</v>
      </c>
      <c r="Y41" s="2">
        <v>3134</v>
      </c>
      <c r="Z41" s="2">
        <v>0</v>
      </c>
      <c r="AA41" s="1">
        <f t="shared" si="23"/>
        <v>19387</v>
      </c>
      <c r="AB41" s="12">
        <f t="shared" si="23"/>
        <v>52451</v>
      </c>
      <c r="AC41" s="13">
        <f>AA41+AB41</f>
        <v>71838</v>
      </c>
      <c r="AE41" s="3" t="s">
        <v>14</v>
      </c>
      <c r="AF41" s="2">
        <f t="shared" si="24"/>
        <v>4771.2061130846632</v>
      </c>
      <c r="AG41" s="2">
        <f t="shared" si="24"/>
        <v>5851.6482785101753</v>
      </c>
      <c r="AH41" s="2">
        <f t="shared" si="24"/>
        <v>5831.4994527544677</v>
      </c>
      <c r="AI41" s="2">
        <f t="shared" si="24"/>
        <v>12211.678571428571</v>
      </c>
      <c r="AJ41" s="2" t="str">
        <f t="shared" si="24"/>
        <v>N.A.</v>
      </c>
      <c r="AK41" s="2">
        <f t="shared" si="24"/>
        <v>15967.223247232476</v>
      </c>
      <c r="AL41" s="2" t="str">
        <f t="shared" si="24"/>
        <v>N.A.</v>
      </c>
      <c r="AM41" s="2">
        <f t="shared" si="24"/>
        <v>6297.5181019332149</v>
      </c>
      <c r="AN41" s="2">
        <f t="shared" si="24"/>
        <v>0</v>
      </c>
      <c r="AO41" s="2" t="str">
        <f t="shared" si="24"/>
        <v>N.A.</v>
      </c>
      <c r="AP41" s="16">
        <f t="shared" si="24"/>
        <v>4149.8260174343613</v>
      </c>
      <c r="AQ41" s="17">
        <f t="shared" si="24"/>
        <v>6361.8517664105548</v>
      </c>
      <c r="AR41" s="13">
        <f t="shared" si="24"/>
        <v>5764.8899468248001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116354539.99999994</v>
      </c>
      <c r="C43" s="2">
        <v>275732508.0000003</v>
      </c>
      <c r="D43" s="2">
        <v>16871660</v>
      </c>
      <c r="E43" s="2">
        <v>6838540</v>
      </c>
      <c r="F43" s="2">
        <v>6946400</v>
      </c>
      <c r="G43" s="2">
        <v>34616940.000000007</v>
      </c>
      <c r="H43" s="2">
        <v>43668895.999999985</v>
      </c>
      <c r="I43" s="2">
        <v>17916438.999999996</v>
      </c>
      <c r="J43" s="2">
        <v>0</v>
      </c>
      <c r="K43" s="2"/>
      <c r="L43" s="1">
        <f t="shared" ref="L43" si="25">B43+D43+F43+H43+J43</f>
        <v>183841495.99999994</v>
      </c>
      <c r="M43" s="12">
        <f t="shared" ref="M43" si="26">C43+E43+G43+I43+K43</f>
        <v>335104427.0000003</v>
      </c>
      <c r="N43" s="19">
        <f>L43+M43</f>
        <v>518945923.00000024</v>
      </c>
      <c r="P43" s="4" t="s">
        <v>16</v>
      </c>
      <c r="Q43" s="2">
        <v>29001</v>
      </c>
      <c r="R43" s="2">
        <v>47251</v>
      </c>
      <c r="S43" s="2">
        <v>2996</v>
      </c>
      <c r="T43" s="2">
        <v>560</v>
      </c>
      <c r="U43" s="2">
        <v>922</v>
      </c>
      <c r="V43" s="2">
        <v>2168</v>
      </c>
      <c r="W43" s="2">
        <v>13387</v>
      </c>
      <c r="X43" s="2">
        <v>2845</v>
      </c>
      <c r="Y43" s="2">
        <v>6245</v>
      </c>
      <c r="Z43" s="2">
        <v>0</v>
      </c>
      <c r="AA43" s="1">
        <f t="shared" ref="AA43" si="27">Q43+S43+U43+W43+Y43</f>
        <v>52551</v>
      </c>
      <c r="AB43" s="12">
        <f t="shared" ref="AB43" si="28">R43+T43+V43+X43+Z43</f>
        <v>52824</v>
      </c>
      <c r="AC43" s="19">
        <f>AA43+AB43</f>
        <v>105375</v>
      </c>
      <c r="AE43" s="4" t="s">
        <v>16</v>
      </c>
      <c r="AF43" s="2">
        <f t="shared" ref="AF43:AO43" si="29">IFERROR(B43/Q43, "N.A.")</f>
        <v>4012.0871694079492</v>
      </c>
      <c r="AG43" s="2">
        <f t="shared" si="29"/>
        <v>5835.4851325897926</v>
      </c>
      <c r="AH43" s="2">
        <f t="shared" si="29"/>
        <v>5631.3951935914556</v>
      </c>
      <c r="AI43" s="2">
        <f t="shared" si="29"/>
        <v>12211.678571428571</v>
      </c>
      <c r="AJ43" s="2">
        <f t="shared" si="29"/>
        <v>7534.0563991323206</v>
      </c>
      <c r="AK43" s="2">
        <f t="shared" si="29"/>
        <v>15967.223247232476</v>
      </c>
      <c r="AL43" s="2">
        <f t="shared" si="29"/>
        <v>3262.0374990662572</v>
      </c>
      <c r="AM43" s="2">
        <f t="shared" si="29"/>
        <v>6297.5181019332149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3498.3443892599557</v>
      </c>
      <c r="AQ43" s="17">
        <f t="shared" ref="AQ43" si="31">IFERROR(M43/AB43, "N.A.")</f>
        <v>6343.7912123277356</v>
      </c>
      <c r="AR43" s="13">
        <f t="shared" ref="AR43" si="32">IFERROR(N43/AC43, "N.A.")</f>
        <v>4924.7537176749729</v>
      </c>
    </row>
    <row r="44" spans="1:44" ht="15" customHeight="1" thickBot="1" x14ac:dyDescent="0.3">
      <c r="A44" s="5" t="s">
        <v>0</v>
      </c>
      <c r="B44" s="49">
        <f>B43+C43</f>
        <v>392087048.00000024</v>
      </c>
      <c r="C44" s="50"/>
      <c r="D44" s="49">
        <f>D43+E43</f>
        <v>23710200</v>
      </c>
      <c r="E44" s="50"/>
      <c r="F44" s="49">
        <f>F43+G43</f>
        <v>41563340.000000007</v>
      </c>
      <c r="G44" s="50"/>
      <c r="H44" s="49">
        <f>H43+I43</f>
        <v>61585334.999999985</v>
      </c>
      <c r="I44" s="50"/>
      <c r="J44" s="49">
        <f>J43+K43</f>
        <v>0</v>
      </c>
      <c r="K44" s="50"/>
      <c r="L44" s="49">
        <f>L43+M43</f>
        <v>518945923.00000024</v>
      </c>
      <c r="M44" s="51"/>
      <c r="N44" s="20">
        <f>B44+D44+F44+H44+J44</f>
        <v>518945923.00000024</v>
      </c>
      <c r="P44" s="5" t="s">
        <v>0</v>
      </c>
      <c r="Q44" s="49">
        <f>Q43+R43</f>
        <v>76252</v>
      </c>
      <c r="R44" s="50"/>
      <c r="S44" s="49">
        <f>S43+T43</f>
        <v>3556</v>
      </c>
      <c r="T44" s="50"/>
      <c r="U44" s="49">
        <f>U43+V43</f>
        <v>3090</v>
      </c>
      <c r="V44" s="50"/>
      <c r="W44" s="49">
        <f>W43+X43</f>
        <v>16232</v>
      </c>
      <c r="X44" s="50"/>
      <c r="Y44" s="49">
        <f>Y43+Z43</f>
        <v>6245</v>
      </c>
      <c r="Z44" s="50"/>
      <c r="AA44" s="49">
        <f>AA43+AB43</f>
        <v>105375</v>
      </c>
      <c r="AB44" s="51"/>
      <c r="AC44" s="20">
        <f>Q44+S44+U44+W44+Y44</f>
        <v>105375</v>
      </c>
      <c r="AE44" s="5" t="s">
        <v>0</v>
      </c>
      <c r="AF44" s="29">
        <f>IFERROR(B44/Q44,"N.A.")</f>
        <v>5141.9903477941598</v>
      </c>
      <c r="AG44" s="30"/>
      <c r="AH44" s="29">
        <f>IFERROR(D44/S44,"N.A.")</f>
        <v>6667.6602924634417</v>
      </c>
      <c r="AI44" s="30"/>
      <c r="AJ44" s="29">
        <f>IFERROR(F44/U44,"N.A.")</f>
        <v>13450.919093851135</v>
      </c>
      <c r="AK44" s="30"/>
      <c r="AL44" s="29">
        <f>IFERROR(H44/W44,"N.A.")</f>
        <v>3794.0694307540653</v>
      </c>
      <c r="AM44" s="30"/>
      <c r="AN44" s="29">
        <f>IFERROR(J44/Y44,"N.A.")</f>
        <v>0</v>
      </c>
      <c r="AO44" s="30"/>
      <c r="AP44" s="29">
        <f>IFERROR(L44/AA44,"N.A.")</f>
        <v>4924.7537176749729</v>
      </c>
      <c r="AQ44" s="30"/>
      <c r="AR44" s="18">
        <f>IFERROR(N44/AC44, "N.A.")</f>
        <v>4924.7537176749729</v>
      </c>
    </row>
  </sheetData>
  <mergeCells count="144">
    <mergeCell ref="L32:M32"/>
    <mergeCell ref="L44:M44"/>
    <mergeCell ref="AA20:AB20"/>
    <mergeCell ref="AA32:AB32"/>
    <mergeCell ref="AA44:AB44"/>
    <mergeCell ref="AP20:AQ20"/>
    <mergeCell ref="AP32:AQ32"/>
    <mergeCell ref="AP44:AQ44"/>
    <mergeCell ref="AR11:AR14"/>
    <mergeCell ref="AA12:AB13"/>
    <mergeCell ref="AF12:AI12"/>
    <mergeCell ref="AJ12:AK13"/>
    <mergeCell ref="AL12:AM13"/>
    <mergeCell ref="AN12:AO13"/>
    <mergeCell ref="AP12:AQ13"/>
    <mergeCell ref="AF13:AG13"/>
    <mergeCell ref="AH13:AI13"/>
    <mergeCell ref="AC11:AC14"/>
    <mergeCell ref="AE11:AE14"/>
    <mergeCell ref="AF11:AQ11"/>
    <mergeCell ref="P23:P26"/>
    <mergeCell ref="AR23:AR26"/>
    <mergeCell ref="AA24:AB25"/>
    <mergeCell ref="AF24:AI24"/>
    <mergeCell ref="J12:K13"/>
    <mergeCell ref="L12:M13"/>
    <mergeCell ref="Q12:T12"/>
    <mergeCell ref="U12:V13"/>
    <mergeCell ref="W12:X13"/>
    <mergeCell ref="Y12:Z13"/>
    <mergeCell ref="B13:C13"/>
    <mergeCell ref="D13:E13"/>
    <mergeCell ref="Q13:R13"/>
    <mergeCell ref="S13:T13"/>
    <mergeCell ref="A11:A14"/>
    <mergeCell ref="B11:M11"/>
    <mergeCell ref="N11:N14"/>
    <mergeCell ref="P11:P14"/>
    <mergeCell ref="B20:C20"/>
    <mergeCell ref="AN20:AO20"/>
    <mergeCell ref="Q20:R20"/>
    <mergeCell ref="S20:T20"/>
    <mergeCell ref="U20:V20"/>
    <mergeCell ref="W20:X20"/>
    <mergeCell ref="Y20:Z20"/>
    <mergeCell ref="Q11:AB11"/>
    <mergeCell ref="D20:E20"/>
    <mergeCell ref="F20:G20"/>
    <mergeCell ref="H20:I20"/>
    <mergeCell ref="J20:K20"/>
    <mergeCell ref="AF20:AG20"/>
    <mergeCell ref="AH20:AI20"/>
    <mergeCell ref="AJ20:AK20"/>
    <mergeCell ref="AL20:AM20"/>
    <mergeCell ref="L20:M20"/>
    <mergeCell ref="B12:E12"/>
    <mergeCell ref="F12:G13"/>
    <mergeCell ref="H12:I13"/>
    <mergeCell ref="AJ24:AK25"/>
    <mergeCell ref="AL24:AM25"/>
    <mergeCell ref="AN24:AO25"/>
    <mergeCell ref="AP24:AQ25"/>
    <mergeCell ref="B25:C25"/>
    <mergeCell ref="D25:E25"/>
    <mergeCell ref="Q25:R25"/>
    <mergeCell ref="S25:T25"/>
    <mergeCell ref="AF25:AG25"/>
    <mergeCell ref="AH25:AI25"/>
    <mergeCell ref="AC23:AC26"/>
    <mergeCell ref="AE23:AE26"/>
    <mergeCell ref="B24:E24"/>
    <mergeCell ref="F24:G25"/>
    <mergeCell ref="H24:I25"/>
    <mergeCell ref="J24:K25"/>
    <mergeCell ref="L24:M25"/>
    <mergeCell ref="Q24:T24"/>
    <mergeCell ref="U24:V25"/>
    <mergeCell ref="W24:X25"/>
    <mergeCell ref="Y24:Z25"/>
    <mergeCell ref="A35:A38"/>
    <mergeCell ref="B35:M35"/>
    <mergeCell ref="N35:N38"/>
    <mergeCell ref="P35:P38"/>
    <mergeCell ref="AF23:AQ23"/>
    <mergeCell ref="AN32:AO32"/>
    <mergeCell ref="Q32:R32"/>
    <mergeCell ref="S32:T32"/>
    <mergeCell ref="U32:V32"/>
    <mergeCell ref="W32:X32"/>
    <mergeCell ref="Y32:Z32"/>
    <mergeCell ref="Q23:AB23"/>
    <mergeCell ref="B32:C32"/>
    <mergeCell ref="D32:E32"/>
    <mergeCell ref="F32:G32"/>
    <mergeCell ref="H32:I32"/>
    <mergeCell ref="J32:K32"/>
    <mergeCell ref="AF32:AG32"/>
    <mergeCell ref="AH32:AI32"/>
    <mergeCell ref="AJ32:AK32"/>
    <mergeCell ref="AL32:AM32"/>
    <mergeCell ref="A23:A26"/>
    <mergeCell ref="B23:M23"/>
    <mergeCell ref="N23:N26"/>
    <mergeCell ref="AN44:AO44"/>
    <mergeCell ref="Q44:R44"/>
    <mergeCell ref="S44:T44"/>
    <mergeCell ref="Q35:AB35"/>
    <mergeCell ref="U44:V44"/>
    <mergeCell ref="W44:X44"/>
    <mergeCell ref="Y44:Z44"/>
    <mergeCell ref="B44:C44"/>
    <mergeCell ref="D44:E44"/>
    <mergeCell ref="F44:G44"/>
    <mergeCell ref="H44:I44"/>
    <mergeCell ref="J44:K44"/>
    <mergeCell ref="AL36:AM37"/>
    <mergeCell ref="AF44:AG44"/>
    <mergeCell ref="AH44:AI44"/>
    <mergeCell ref="AJ44:AK44"/>
    <mergeCell ref="AL44:AM44"/>
    <mergeCell ref="B37:C37"/>
    <mergeCell ref="D37:E37"/>
    <mergeCell ref="B36:E36"/>
    <mergeCell ref="F36:G37"/>
    <mergeCell ref="H36:I37"/>
    <mergeCell ref="J36:K37"/>
    <mergeCell ref="L36:M37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>
        <v>4174450.0000000005</v>
      </c>
      <c r="C15" s="2"/>
      <c r="D15" s="2">
        <v>497940</v>
      </c>
      <c r="E15" s="2"/>
      <c r="F15" s="2">
        <v>887090</v>
      </c>
      <c r="G15" s="2"/>
      <c r="H15" s="2">
        <v>5404844.9999999991</v>
      </c>
      <c r="I15" s="2"/>
      <c r="J15" s="2">
        <v>0</v>
      </c>
      <c r="K15" s="2"/>
      <c r="L15" s="1">
        <f t="shared" ref="L15:M18" si="0">B15+D15+F15+H15+J15</f>
        <v>10964325</v>
      </c>
      <c r="M15" s="12">
        <f t="shared" si="0"/>
        <v>0</v>
      </c>
      <c r="N15" s="13">
        <f>L15+M15</f>
        <v>10964325</v>
      </c>
      <c r="P15" s="3" t="s">
        <v>12</v>
      </c>
      <c r="Q15" s="2">
        <v>1009</v>
      </c>
      <c r="R15" s="2">
        <v>0</v>
      </c>
      <c r="S15" s="2">
        <v>346</v>
      </c>
      <c r="T15" s="2">
        <v>0</v>
      </c>
      <c r="U15" s="2">
        <v>225</v>
      </c>
      <c r="V15" s="2">
        <v>0</v>
      </c>
      <c r="W15" s="2">
        <v>4425</v>
      </c>
      <c r="X15" s="2">
        <v>0</v>
      </c>
      <c r="Y15" s="2">
        <v>2053</v>
      </c>
      <c r="Z15" s="2">
        <v>0</v>
      </c>
      <c r="AA15" s="1">
        <f t="shared" ref="AA15:AB18" si="1">Q15+S15+U15+W15+Y15</f>
        <v>8058</v>
      </c>
      <c r="AB15" s="12">
        <f t="shared" si="1"/>
        <v>0</v>
      </c>
      <c r="AC15" s="13">
        <f>AA15+AB15</f>
        <v>8058</v>
      </c>
      <c r="AE15" s="3" t="s">
        <v>12</v>
      </c>
      <c r="AF15" s="2">
        <f t="shared" ref="AF15:AR18" si="2">IFERROR(B15/Q15, "N.A.")</f>
        <v>4137.2150644202184</v>
      </c>
      <c r="AG15" s="2" t="str">
        <f t="shared" si="2"/>
        <v>N.A.</v>
      </c>
      <c r="AH15" s="2">
        <f t="shared" si="2"/>
        <v>1439.1329479768785</v>
      </c>
      <c r="AI15" s="2" t="str">
        <f t="shared" si="2"/>
        <v>N.A.</v>
      </c>
      <c r="AJ15" s="2">
        <f t="shared" si="2"/>
        <v>3942.6222222222223</v>
      </c>
      <c r="AK15" s="2" t="str">
        <f t="shared" si="2"/>
        <v>N.A.</v>
      </c>
      <c r="AL15" s="2">
        <f t="shared" si="2"/>
        <v>1221.4338983050845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1360.6757259865972</v>
      </c>
      <c r="AQ15" s="17" t="str">
        <f t="shared" si="2"/>
        <v>N.A.</v>
      </c>
      <c r="AR15" s="13">
        <f t="shared" si="2"/>
        <v>1360.6757259865972</v>
      </c>
    </row>
    <row r="16" spans="1:44" ht="15" customHeight="1" thickBot="1" x14ac:dyDescent="0.3">
      <c r="A16" s="3" t="s">
        <v>13</v>
      </c>
      <c r="B16" s="2">
        <v>807110.00000000012</v>
      </c>
      <c r="C16" s="2"/>
      <c r="D16" s="2">
        <v>98634</v>
      </c>
      <c r="E16" s="2"/>
      <c r="F16" s="2"/>
      <c r="G16" s="2"/>
      <c r="H16" s="2"/>
      <c r="I16" s="2"/>
      <c r="J16" s="2"/>
      <c r="K16" s="2"/>
      <c r="L16" s="1">
        <f t="shared" si="0"/>
        <v>905744.00000000012</v>
      </c>
      <c r="M16" s="12">
        <f t="shared" si="0"/>
        <v>0</v>
      </c>
      <c r="N16" s="13">
        <f>L16+M16</f>
        <v>905744.00000000012</v>
      </c>
      <c r="P16" s="3" t="s">
        <v>13</v>
      </c>
      <c r="Q16" s="2">
        <v>581</v>
      </c>
      <c r="R16" s="2">
        <v>0</v>
      </c>
      <c r="S16" s="2">
        <v>204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785</v>
      </c>
      <c r="AB16" s="12">
        <f t="shared" si="1"/>
        <v>0</v>
      </c>
      <c r="AC16" s="13">
        <f>AA16+AB16</f>
        <v>785</v>
      </c>
      <c r="AE16" s="3" t="s">
        <v>13</v>
      </c>
      <c r="AF16" s="2">
        <f t="shared" si="2"/>
        <v>1389.1738382099829</v>
      </c>
      <c r="AG16" s="2" t="str">
        <f t="shared" si="2"/>
        <v>N.A.</v>
      </c>
      <c r="AH16" s="2">
        <f t="shared" si="2"/>
        <v>483.5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1153.8140127388538</v>
      </c>
      <c r="AQ16" s="17" t="str">
        <f t="shared" si="2"/>
        <v>N.A.</v>
      </c>
      <c r="AR16" s="13">
        <f t="shared" si="2"/>
        <v>1153.8140127388538</v>
      </c>
    </row>
    <row r="17" spans="1:44" ht="15" customHeight="1" thickBot="1" x14ac:dyDescent="0.3">
      <c r="A17" s="3" t="s">
        <v>14</v>
      </c>
      <c r="B17" s="2">
        <v>3643311.0000000005</v>
      </c>
      <c r="C17" s="2">
        <v>27019430.000000004</v>
      </c>
      <c r="D17" s="2">
        <v>55350</v>
      </c>
      <c r="E17" s="2">
        <v>175440</v>
      </c>
      <c r="F17" s="2"/>
      <c r="G17" s="2">
        <v>2517240</v>
      </c>
      <c r="H17" s="2"/>
      <c r="I17" s="2">
        <v>2023820</v>
      </c>
      <c r="J17" s="2">
        <v>0</v>
      </c>
      <c r="K17" s="2"/>
      <c r="L17" s="1">
        <f t="shared" si="0"/>
        <v>3698661.0000000005</v>
      </c>
      <c r="M17" s="12">
        <f t="shared" si="0"/>
        <v>31735930.000000004</v>
      </c>
      <c r="N17" s="13">
        <f>L17+M17</f>
        <v>35434591.000000007</v>
      </c>
      <c r="P17" s="3" t="s">
        <v>14</v>
      </c>
      <c r="Q17" s="2">
        <v>2567</v>
      </c>
      <c r="R17" s="2">
        <v>4946</v>
      </c>
      <c r="S17" s="2">
        <v>82</v>
      </c>
      <c r="T17" s="2">
        <v>102</v>
      </c>
      <c r="U17" s="2">
        <v>0</v>
      </c>
      <c r="V17" s="2">
        <v>419</v>
      </c>
      <c r="W17" s="2">
        <v>0</v>
      </c>
      <c r="X17" s="2">
        <v>644</v>
      </c>
      <c r="Y17" s="2">
        <v>596</v>
      </c>
      <c r="Z17" s="2">
        <v>0</v>
      </c>
      <c r="AA17" s="1">
        <f t="shared" si="1"/>
        <v>3245</v>
      </c>
      <c r="AB17" s="12">
        <f t="shared" si="1"/>
        <v>6111</v>
      </c>
      <c r="AC17" s="13">
        <f>AA17+AB17</f>
        <v>9356</v>
      </c>
      <c r="AE17" s="3" t="s">
        <v>14</v>
      </c>
      <c r="AF17" s="2">
        <f t="shared" si="2"/>
        <v>1419.2874951305027</v>
      </c>
      <c r="AG17" s="2">
        <f t="shared" si="2"/>
        <v>5462.8851597250314</v>
      </c>
      <c r="AH17" s="2">
        <f t="shared" si="2"/>
        <v>675</v>
      </c>
      <c r="AI17" s="2">
        <f t="shared" si="2"/>
        <v>1720</v>
      </c>
      <c r="AJ17" s="2" t="str">
        <f t="shared" si="2"/>
        <v>N.A.</v>
      </c>
      <c r="AK17" s="2">
        <f t="shared" si="2"/>
        <v>6007.7326968973748</v>
      </c>
      <c r="AL17" s="2" t="str">
        <f t="shared" si="2"/>
        <v>N.A.</v>
      </c>
      <c r="AM17" s="2">
        <f t="shared" si="2"/>
        <v>3142.5776397515529</v>
      </c>
      <c r="AN17" s="2">
        <f t="shared" si="2"/>
        <v>0</v>
      </c>
      <c r="AO17" s="2" t="str">
        <f t="shared" si="2"/>
        <v>N.A.</v>
      </c>
      <c r="AP17" s="16">
        <f t="shared" si="2"/>
        <v>1139.8030816640987</v>
      </c>
      <c r="AQ17" s="17">
        <f t="shared" si="2"/>
        <v>5193.2466044837183</v>
      </c>
      <c r="AR17" s="13">
        <f t="shared" si="2"/>
        <v>3787.3654339461318</v>
      </c>
    </row>
    <row r="18" spans="1:44" ht="15" customHeight="1" thickBot="1" x14ac:dyDescent="0.3">
      <c r="A18" s="3" t="s">
        <v>15</v>
      </c>
      <c r="B18" s="2">
        <v>173804</v>
      </c>
      <c r="C18" s="2">
        <v>210528</v>
      </c>
      <c r="D18" s="2">
        <v>736848</v>
      </c>
      <c r="E18" s="2"/>
      <c r="F18" s="2"/>
      <c r="G18" s="2">
        <v>94003.999999999985</v>
      </c>
      <c r="H18" s="2">
        <v>1279302.0000000002</v>
      </c>
      <c r="I18" s="2"/>
      <c r="J18" s="2">
        <v>0</v>
      </c>
      <c r="K18" s="2"/>
      <c r="L18" s="1">
        <f t="shared" si="0"/>
        <v>2189954</v>
      </c>
      <c r="M18" s="12">
        <f t="shared" si="0"/>
        <v>304532</v>
      </c>
      <c r="N18" s="13">
        <f>L18+M18</f>
        <v>2494486</v>
      </c>
      <c r="P18" s="3" t="s">
        <v>15</v>
      </c>
      <c r="Q18" s="2">
        <v>419</v>
      </c>
      <c r="R18" s="2">
        <v>102</v>
      </c>
      <c r="S18" s="2">
        <v>510</v>
      </c>
      <c r="T18" s="2">
        <v>0</v>
      </c>
      <c r="U18" s="2">
        <v>0</v>
      </c>
      <c r="V18" s="2">
        <v>385</v>
      </c>
      <c r="W18" s="2">
        <v>2656</v>
      </c>
      <c r="X18" s="2">
        <v>0</v>
      </c>
      <c r="Y18" s="2">
        <v>774</v>
      </c>
      <c r="Z18" s="2">
        <v>0</v>
      </c>
      <c r="AA18" s="1">
        <f t="shared" si="1"/>
        <v>4359</v>
      </c>
      <c r="AB18" s="12">
        <f t="shared" si="1"/>
        <v>487</v>
      </c>
      <c r="AC18" s="19">
        <f>AA18+AB18</f>
        <v>4846</v>
      </c>
      <c r="AE18" s="3" t="s">
        <v>15</v>
      </c>
      <c r="AF18" s="2">
        <f t="shared" si="2"/>
        <v>414.80668257756565</v>
      </c>
      <c r="AG18" s="2">
        <f t="shared" si="2"/>
        <v>2064</v>
      </c>
      <c r="AH18" s="2">
        <f t="shared" si="2"/>
        <v>1444.8</v>
      </c>
      <c r="AI18" s="2" t="str">
        <f t="shared" si="2"/>
        <v>N.A.</v>
      </c>
      <c r="AJ18" s="2" t="str">
        <f t="shared" si="2"/>
        <v>N.A.</v>
      </c>
      <c r="AK18" s="2">
        <f t="shared" si="2"/>
        <v>244.16623376623372</v>
      </c>
      <c r="AL18" s="2">
        <f t="shared" si="2"/>
        <v>481.66490963855432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502.39825648084422</v>
      </c>
      <c r="AQ18" s="17">
        <f t="shared" si="2"/>
        <v>625.32238193018486</v>
      </c>
      <c r="AR18" s="13">
        <f t="shared" si="2"/>
        <v>514.75154766817991</v>
      </c>
    </row>
    <row r="19" spans="1:44" ht="15" customHeight="1" thickBot="1" x14ac:dyDescent="0.3">
      <c r="A19" s="4" t="s">
        <v>16</v>
      </c>
      <c r="B19" s="2">
        <v>8798675</v>
      </c>
      <c r="C19" s="2">
        <v>27229958</v>
      </c>
      <c r="D19" s="2">
        <v>1388771.9999999998</v>
      </c>
      <c r="E19" s="2">
        <v>175440</v>
      </c>
      <c r="F19" s="2">
        <v>887090</v>
      </c>
      <c r="G19" s="2">
        <v>2611244.0000000005</v>
      </c>
      <c r="H19" s="2">
        <v>6684147</v>
      </c>
      <c r="I19" s="2">
        <v>2023820</v>
      </c>
      <c r="J19" s="2">
        <v>0</v>
      </c>
      <c r="K19" s="2"/>
      <c r="L19" s="1">
        <f t="shared" ref="L19" si="3">B19+D19+F19+H19+J19</f>
        <v>17758684</v>
      </c>
      <c r="M19" s="12">
        <f t="shared" ref="M19" si="4">C19+E19+G19+I19+K19</f>
        <v>32040462</v>
      </c>
      <c r="N19" s="19">
        <f>L19+M19</f>
        <v>49799146</v>
      </c>
      <c r="P19" s="4" t="s">
        <v>16</v>
      </c>
      <c r="Q19" s="2">
        <v>4576</v>
      </c>
      <c r="R19" s="2">
        <v>5048</v>
      </c>
      <c r="S19" s="2">
        <v>1142</v>
      </c>
      <c r="T19" s="2">
        <v>102</v>
      </c>
      <c r="U19" s="2">
        <v>225</v>
      </c>
      <c r="V19" s="2">
        <v>804</v>
      </c>
      <c r="W19" s="2">
        <v>7081</v>
      </c>
      <c r="X19" s="2">
        <v>644</v>
      </c>
      <c r="Y19" s="2">
        <v>3423</v>
      </c>
      <c r="Z19" s="2">
        <v>0</v>
      </c>
      <c r="AA19" s="1">
        <f t="shared" ref="AA19" si="5">Q19+S19+U19+W19+Y19</f>
        <v>16447</v>
      </c>
      <c r="AB19" s="12">
        <f t="shared" ref="AB19" si="6">R19+T19+V19+X19+Z19</f>
        <v>6598</v>
      </c>
      <c r="AC19" s="13">
        <f>AA19+AB19</f>
        <v>23045</v>
      </c>
      <c r="AE19" s="4" t="s">
        <v>16</v>
      </c>
      <c r="AF19" s="2">
        <f t="shared" ref="AF19:AO19" si="7">IFERROR(B19/Q19, "N.A.")</f>
        <v>1922.7873688811189</v>
      </c>
      <c r="AG19" s="2">
        <f t="shared" si="7"/>
        <v>5394.2072107765453</v>
      </c>
      <c r="AH19" s="2">
        <f t="shared" si="7"/>
        <v>1216.0875656742555</v>
      </c>
      <c r="AI19" s="2">
        <f t="shared" si="7"/>
        <v>1720</v>
      </c>
      <c r="AJ19" s="2">
        <f t="shared" si="7"/>
        <v>3942.6222222222223</v>
      </c>
      <c r="AK19" s="2">
        <f t="shared" si="7"/>
        <v>3247.8159203980103</v>
      </c>
      <c r="AL19" s="2">
        <f t="shared" si="7"/>
        <v>943.9552323118204</v>
      </c>
      <c r="AM19" s="2">
        <f t="shared" si="7"/>
        <v>3142.5776397515529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1079.7521736486897</v>
      </c>
      <c r="AQ19" s="17">
        <f t="shared" ref="AQ19" si="9">IFERROR(M19/AB19, "N.A.")</f>
        <v>4856.0869960594118</v>
      </c>
      <c r="AR19" s="13">
        <f t="shared" ref="AR19" si="10">IFERROR(N19/AC19, "N.A.")</f>
        <v>2160.9523106964634</v>
      </c>
    </row>
    <row r="20" spans="1:44" ht="15" customHeight="1" thickBot="1" x14ac:dyDescent="0.3">
      <c r="A20" s="5" t="s">
        <v>0</v>
      </c>
      <c r="B20" s="49">
        <f>B19+C19</f>
        <v>36028633</v>
      </c>
      <c r="C20" s="50"/>
      <c r="D20" s="49">
        <f>D19+E19</f>
        <v>1564211.9999999998</v>
      </c>
      <c r="E20" s="50"/>
      <c r="F20" s="49">
        <f>F19+G19</f>
        <v>3498334.0000000005</v>
      </c>
      <c r="G20" s="50"/>
      <c r="H20" s="49">
        <f>H19+I19</f>
        <v>8707967</v>
      </c>
      <c r="I20" s="50"/>
      <c r="J20" s="49">
        <f>J19+K19</f>
        <v>0</v>
      </c>
      <c r="K20" s="50"/>
      <c r="L20" s="49">
        <f>L19+M19</f>
        <v>49799146</v>
      </c>
      <c r="M20" s="51"/>
      <c r="N20" s="20">
        <f>B20+D20+F20+H20+J20</f>
        <v>49799146</v>
      </c>
      <c r="P20" s="5" t="s">
        <v>0</v>
      </c>
      <c r="Q20" s="49">
        <f>Q19+R19</f>
        <v>9624</v>
      </c>
      <c r="R20" s="50"/>
      <c r="S20" s="49">
        <f>S19+T19</f>
        <v>1244</v>
      </c>
      <c r="T20" s="50"/>
      <c r="U20" s="49">
        <f>U19+V19</f>
        <v>1029</v>
      </c>
      <c r="V20" s="50"/>
      <c r="W20" s="49">
        <f>W19+X19</f>
        <v>7725</v>
      </c>
      <c r="X20" s="50"/>
      <c r="Y20" s="49">
        <f>Y19+Z19</f>
        <v>3423</v>
      </c>
      <c r="Z20" s="50"/>
      <c r="AA20" s="49">
        <f>AA19+AB19</f>
        <v>23045</v>
      </c>
      <c r="AB20" s="50"/>
      <c r="AC20" s="21">
        <f>Q20+S20+U20+W20+Y20</f>
        <v>23045</v>
      </c>
      <c r="AE20" s="5" t="s">
        <v>0</v>
      </c>
      <c r="AF20" s="29">
        <f>IFERROR(B20/Q20,"N.A.")</f>
        <v>3743.6235453034083</v>
      </c>
      <c r="AG20" s="30"/>
      <c r="AH20" s="29">
        <f>IFERROR(D20/S20,"N.A.")</f>
        <v>1257.4051446945336</v>
      </c>
      <c r="AI20" s="30"/>
      <c r="AJ20" s="29">
        <f>IFERROR(F20/U20,"N.A.")</f>
        <v>3399.74149659864</v>
      </c>
      <c r="AK20" s="30"/>
      <c r="AL20" s="29">
        <f>IFERROR(H20/W20,"N.A.")</f>
        <v>1127.2449190938512</v>
      </c>
      <c r="AM20" s="30"/>
      <c r="AN20" s="29">
        <f>IFERROR(J20/Y20,"N.A.")</f>
        <v>0</v>
      </c>
      <c r="AO20" s="30"/>
      <c r="AP20" s="29">
        <f>IFERROR(L20/AA20,"N.A.")</f>
        <v>2160.9523106964634</v>
      </c>
      <c r="AQ20" s="30"/>
      <c r="AR20" s="18">
        <f>IFERROR(N20/AC20, "N.A.")</f>
        <v>2160.9523106964634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>
        <v>3403449.9999999995</v>
      </c>
      <c r="C27" s="2"/>
      <c r="D27" s="2">
        <v>454080</v>
      </c>
      <c r="E27" s="2"/>
      <c r="F27" s="2">
        <v>887090</v>
      </c>
      <c r="G27" s="2"/>
      <c r="H27" s="2">
        <v>1480590</v>
      </c>
      <c r="I27" s="2"/>
      <c r="J27" s="2">
        <v>0</v>
      </c>
      <c r="K27" s="2"/>
      <c r="L27" s="1">
        <f t="shared" ref="L27:M30" si="11">B27+D27+F27+H27+J27</f>
        <v>6225210</v>
      </c>
      <c r="M27" s="12">
        <f t="shared" si="11"/>
        <v>0</v>
      </c>
      <c r="N27" s="13">
        <f>L27+M27</f>
        <v>6225210</v>
      </c>
      <c r="P27" s="3" t="s">
        <v>12</v>
      </c>
      <c r="Q27" s="2">
        <v>752</v>
      </c>
      <c r="R27" s="2">
        <v>0</v>
      </c>
      <c r="S27" s="2">
        <v>244</v>
      </c>
      <c r="T27" s="2">
        <v>0</v>
      </c>
      <c r="U27" s="2">
        <v>225</v>
      </c>
      <c r="V27" s="2">
        <v>0</v>
      </c>
      <c r="W27" s="2">
        <v>521</v>
      </c>
      <c r="X27" s="2">
        <v>0</v>
      </c>
      <c r="Y27" s="2">
        <v>853</v>
      </c>
      <c r="Z27" s="2">
        <v>0</v>
      </c>
      <c r="AA27" s="1">
        <f t="shared" ref="AA27:AB30" si="12">Q27+S27+U27+W27+Y27</f>
        <v>2595</v>
      </c>
      <c r="AB27" s="12">
        <f t="shared" si="12"/>
        <v>0</v>
      </c>
      <c r="AC27" s="13">
        <f>AA27+AB27</f>
        <v>2595</v>
      </c>
      <c r="AE27" s="3" t="s">
        <v>12</v>
      </c>
      <c r="AF27" s="2">
        <f t="shared" ref="AF27:AR30" si="13">IFERROR(B27/Q27, "N.A.")</f>
        <v>4525.8643617021271</v>
      </c>
      <c r="AG27" s="2" t="str">
        <f t="shared" si="13"/>
        <v>N.A.</v>
      </c>
      <c r="AH27" s="2">
        <f t="shared" si="13"/>
        <v>1860.983606557377</v>
      </c>
      <c r="AI27" s="2" t="str">
        <f t="shared" si="13"/>
        <v>N.A.</v>
      </c>
      <c r="AJ27" s="2">
        <f t="shared" si="13"/>
        <v>3942.6222222222223</v>
      </c>
      <c r="AK27" s="2" t="str">
        <f t="shared" si="13"/>
        <v>N.A.</v>
      </c>
      <c r="AL27" s="2">
        <f t="shared" si="13"/>
        <v>2841.8234165067179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2398.9248554913293</v>
      </c>
      <c r="AQ27" s="17" t="str">
        <f t="shared" si="13"/>
        <v>N.A.</v>
      </c>
      <c r="AR27" s="13">
        <f t="shared" si="13"/>
        <v>2398.9248554913293</v>
      </c>
    </row>
    <row r="28" spans="1:44" ht="15" customHeight="1" thickBot="1" x14ac:dyDescent="0.3">
      <c r="A28" s="3" t="s">
        <v>13</v>
      </c>
      <c r="B28" s="2">
        <v>458810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458810</v>
      </c>
      <c r="M28" s="12">
        <f t="shared" si="11"/>
        <v>0</v>
      </c>
      <c r="N28" s="13">
        <f>L28+M28</f>
        <v>458810</v>
      </c>
      <c r="P28" s="3" t="s">
        <v>13</v>
      </c>
      <c r="Q28" s="2">
        <v>419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419</v>
      </c>
      <c r="AB28" s="12">
        <f t="shared" si="12"/>
        <v>0</v>
      </c>
      <c r="AC28" s="13">
        <f>AA28+AB28</f>
        <v>419</v>
      </c>
      <c r="AE28" s="3" t="s">
        <v>13</v>
      </c>
      <c r="AF28" s="2">
        <f t="shared" si="13"/>
        <v>1095.0119331742244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1095.0119331742244</v>
      </c>
      <c r="AQ28" s="17" t="str">
        <f t="shared" si="13"/>
        <v>N.A.</v>
      </c>
      <c r="AR28" s="13">
        <f t="shared" si="13"/>
        <v>1095.0119331742244</v>
      </c>
    </row>
    <row r="29" spans="1:44" ht="15" customHeight="1" thickBot="1" x14ac:dyDescent="0.3">
      <c r="A29" s="3" t="s">
        <v>14</v>
      </c>
      <c r="B29" s="2">
        <v>2409448</v>
      </c>
      <c r="C29" s="2">
        <v>15760129.999999996</v>
      </c>
      <c r="D29" s="2"/>
      <c r="E29" s="2">
        <v>175440</v>
      </c>
      <c r="F29" s="2"/>
      <c r="G29" s="2">
        <v>2517240</v>
      </c>
      <c r="H29" s="2"/>
      <c r="I29" s="2">
        <v>1840820</v>
      </c>
      <c r="J29" s="2">
        <v>0</v>
      </c>
      <c r="K29" s="2"/>
      <c r="L29" s="1">
        <f t="shared" si="11"/>
        <v>2409448</v>
      </c>
      <c r="M29" s="12">
        <f t="shared" si="11"/>
        <v>20293629.999999996</v>
      </c>
      <c r="N29" s="13">
        <f>L29+M29</f>
        <v>22703077.999999996</v>
      </c>
      <c r="P29" s="3" t="s">
        <v>14</v>
      </c>
      <c r="Q29" s="2">
        <v>1246</v>
      </c>
      <c r="R29" s="2">
        <v>3161</v>
      </c>
      <c r="S29" s="2">
        <v>0</v>
      </c>
      <c r="T29" s="2">
        <v>102</v>
      </c>
      <c r="U29" s="2">
        <v>0</v>
      </c>
      <c r="V29" s="2">
        <v>419</v>
      </c>
      <c r="W29" s="2">
        <v>0</v>
      </c>
      <c r="X29" s="2">
        <v>583</v>
      </c>
      <c r="Y29" s="2">
        <v>257</v>
      </c>
      <c r="Z29" s="2">
        <v>0</v>
      </c>
      <c r="AA29" s="1">
        <f t="shared" si="12"/>
        <v>1503</v>
      </c>
      <c r="AB29" s="12">
        <f t="shared" si="12"/>
        <v>4265</v>
      </c>
      <c r="AC29" s="13">
        <f>AA29+AB29</f>
        <v>5768</v>
      </c>
      <c r="AE29" s="3" t="s">
        <v>14</v>
      </c>
      <c r="AF29" s="2">
        <f t="shared" si="13"/>
        <v>1933.7463884430176</v>
      </c>
      <c r="AG29" s="2">
        <f t="shared" si="13"/>
        <v>4985.8051249604541</v>
      </c>
      <c r="AH29" s="2" t="str">
        <f t="shared" si="13"/>
        <v>N.A.</v>
      </c>
      <c r="AI29" s="2">
        <f t="shared" si="13"/>
        <v>1720</v>
      </c>
      <c r="AJ29" s="2" t="str">
        <f t="shared" si="13"/>
        <v>N.A.</v>
      </c>
      <c r="AK29" s="2">
        <f t="shared" si="13"/>
        <v>6007.7326968973748</v>
      </c>
      <c r="AL29" s="2" t="str">
        <f t="shared" si="13"/>
        <v>N.A.</v>
      </c>
      <c r="AM29" s="2">
        <f t="shared" si="13"/>
        <v>3157.4957118353345</v>
      </c>
      <c r="AN29" s="2">
        <f t="shared" si="13"/>
        <v>0</v>
      </c>
      <c r="AO29" s="2" t="str">
        <f t="shared" si="13"/>
        <v>N.A.</v>
      </c>
      <c r="AP29" s="16">
        <f t="shared" si="13"/>
        <v>1603.0924817032601</v>
      </c>
      <c r="AQ29" s="17">
        <f t="shared" si="13"/>
        <v>4758.1781946072679</v>
      </c>
      <c r="AR29" s="13">
        <f t="shared" si="13"/>
        <v>3936.0398751733696</v>
      </c>
    </row>
    <row r="30" spans="1:44" ht="15" customHeight="1" thickBot="1" x14ac:dyDescent="0.3">
      <c r="A30" s="3" t="s">
        <v>15</v>
      </c>
      <c r="B30" s="2">
        <v>173804</v>
      </c>
      <c r="C30" s="2">
        <v>210528</v>
      </c>
      <c r="D30" s="2">
        <v>605268</v>
      </c>
      <c r="E30" s="2"/>
      <c r="F30" s="2"/>
      <c r="G30" s="2">
        <v>94003.999999999985</v>
      </c>
      <c r="H30" s="2">
        <v>1266369.9999999998</v>
      </c>
      <c r="I30" s="2"/>
      <c r="J30" s="2">
        <v>0</v>
      </c>
      <c r="K30" s="2"/>
      <c r="L30" s="1">
        <f t="shared" si="11"/>
        <v>2045441.9999999998</v>
      </c>
      <c r="M30" s="12">
        <f t="shared" si="11"/>
        <v>304532</v>
      </c>
      <c r="N30" s="13">
        <f>L30+M30</f>
        <v>2349974</v>
      </c>
      <c r="P30" s="3" t="s">
        <v>15</v>
      </c>
      <c r="Q30" s="2">
        <v>419</v>
      </c>
      <c r="R30" s="2">
        <v>102</v>
      </c>
      <c r="S30" s="2">
        <v>408</v>
      </c>
      <c r="T30" s="2">
        <v>0</v>
      </c>
      <c r="U30" s="2">
        <v>0</v>
      </c>
      <c r="V30" s="2">
        <v>385</v>
      </c>
      <c r="W30" s="2">
        <v>2595</v>
      </c>
      <c r="X30" s="2">
        <v>0</v>
      </c>
      <c r="Y30" s="2">
        <v>570</v>
      </c>
      <c r="Z30" s="2">
        <v>0</v>
      </c>
      <c r="AA30" s="1">
        <f t="shared" si="12"/>
        <v>3992</v>
      </c>
      <c r="AB30" s="12">
        <f t="shared" si="12"/>
        <v>487</v>
      </c>
      <c r="AC30" s="19">
        <f>AA30+AB30</f>
        <v>4479</v>
      </c>
      <c r="AE30" s="3" t="s">
        <v>15</v>
      </c>
      <c r="AF30" s="2">
        <f t="shared" si="13"/>
        <v>414.80668257756565</v>
      </c>
      <c r="AG30" s="2">
        <f t="shared" si="13"/>
        <v>2064</v>
      </c>
      <c r="AH30" s="2">
        <f t="shared" si="13"/>
        <v>1483.5</v>
      </c>
      <c r="AI30" s="2" t="str">
        <f t="shared" si="13"/>
        <v>N.A.</v>
      </c>
      <c r="AJ30" s="2" t="str">
        <f t="shared" si="13"/>
        <v>N.A.</v>
      </c>
      <c r="AK30" s="2">
        <f t="shared" si="13"/>
        <v>244.16623376623372</v>
      </c>
      <c r="AL30" s="2">
        <f t="shared" si="13"/>
        <v>488.00385356454711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512.38527054108215</v>
      </c>
      <c r="AQ30" s="17">
        <f t="shared" si="13"/>
        <v>625.32238193018486</v>
      </c>
      <c r="AR30" s="13">
        <f t="shared" si="13"/>
        <v>524.66488055369507</v>
      </c>
    </row>
    <row r="31" spans="1:44" ht="15" customHeight="1" thickBot="1" x14ac:dyDescent="0.3">
      <c r="A31" s="4" t="s">
        <v>16</v>
      </c>
      <c r="B31" s="2">
        <v>6445511.9999999991</v>
      </c>
      <c r="C31" s="2">
        <v>15970658</v>
      </c>
      <c r="D31" s="2">
        <v>1059348</v>
      </c>
      <c r="E31" s="2">
        <v>175440</v>
      </c>
      <c r="F31" s="2">
        <v>887090</v>
      </c>
      <c r="G31" s="2">
        <v>2611244.0000000005</v>
      </c>
      <c r="H31" s="2">
        <v>2746960</v>
      </c>
      <c r="I31" s="2">
        <v>1840820</v>
      </c>
      <c r="J31" s="2">
        <v>0</v>
      </c>
      <c r="K31" s="2"/>
      <c r="L31" s="1">
        <f t="shared" ref="L31" si="14">B31+D31+F31+H31+J31</f>
        <v>11138910</v>
      </c>
      <c r="M31" s="12">
        <f t="shared" ref="M31" si="15">C31+E31+G31+I31+K31</f>
        <v>20598162</v>
      </c>
      <c r="N31" s="19">
        <f>L31+M31</f>
        <v>31737072</v>
      </c>
      <c r="P31" s="4" t="s">
        <v>16</v>
      </c>
      <c r="Q31" s="2">
        <v>2836</v>
      </c>
      <c r="R31" s="2">
        <v>3263</v>
      </c>
      <c r="S31" s="2">
        <v>652</v>
      </c>
      <c r="T31" s="2">
        <v>102</v>
      </c>
      <c r="U31" s="2">
        <v>225</v>
      </c>
      <c r="V31" s="2">
        <v>804</v>
      </c>
      <c r="W31" s="2">
        <v>3116</v>
      </c>
      <c r="X31" s="2">
        <v>583</v>
      </c>
      <c r="Y31" s="2">
        <v>1680</v>
      </c>
      <c r="Z31" s="2">
        <v>0</v>
      </c>
      <c r="AA31" s="1">
        <f t="shared" ref="AA31" si="16">Q31+S31+U31+W31+Y31</f>
        <v>8509</v>
      </c>
      <c r="AB31" s="12">
        <f t="shared" ref="AB31" si="17">R31+T31+V31+X31+Z31</f>
        <v>4752</v>
      </c>
      <c r="AC31" s="13">
        <f>AA31+AB31</f>
        <v>13261</v>
      </c>
      <c r="AE31" s="4" t="s">
        <v>16</v>
      </c>
      <c r="AF31" s="2">
        <f t="shared" ref="AF31:AO31" si="18">IFERROR(B31/Q31, "N.A.")</f>
        <v>2272.7475317348376</v>
      </c>
      <c r="AG31" s="2">
        <f t="shared" si="18"/>
        <v>4894.4707324547962</v>
      </c>
      <c r="AH31" s="2">
        <f t="shared" si="18"/>
        <v>1624.7668711656443</v>
      </c>
      <c r="AI31" s="2">
        <f t="shared" si="18"/>
        <v>1720</v>
      </c>
      <c r="AJ31" s="2">
        <f t="shared" si="18"/>
        <v>3942.6222222222223</v>
      </c>
      <c r="AK31" s="2">
        <f t="shared" si="18"/>
        <v>3247.8159203980103</v>
      </c>
      <c r="AL31" s="2">
        <f t="shared" si="18"/>
        <v>881.56611039794609</v>
      </c>
      <c r="AM31" s="2">
        <f t="shared" si="18"/>
        <v>3157.4957118353345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1309.0739217299331</v>
      </c>
      <c r="AQ31" s="17">
        <f t="shared" ref="AQ31" si="20">IFERROR(M31/AB31, "N.A.")</f>
        <v>4334.6300505050503</v>
      </c>
      <c r="AR31" s="13">
        <f t="shared" ref="AR31" si="21">IFERROR(N31/AC31, "N.A.")</f>
        <v>2393.2638564210843</v>
      </c>
    </row>
    <row r="32" spans="1:44" ht="15" customHeight="1" thickBot="1" x14ac:dyDescent="0.3">
      <c r="A32" s="5" t="s">
        <v>0</v>
      </c>
      <c r="B32" s="49">
        <f>B31+C31</f>
        <v>22416170</v>
      </c>
      <c r="C32" s="50"/>
      <c r="D32" s="49">
        <f>D31+E31</f>
        <v>1234788</v>
      </c>
      <c r="E32" s="50"/>
      <c r="F32" s="49">
        <f>F31+G31</f>
        <v>3498334.0000000005</v>
      </c>
      <c r="G32" s="50"/>
      <c r="H32" s="49">
        <f>H31+I31</f>
        <v>4587780</v>
      </c>
      <c r="I32" s="50"/>
      <c r="J32" s="49">
        <f>J31+K31</f>
        <v>0</v>
      </c>
      <c r="K32" s="50"/>
      <c r="L32" s="49">
        <f>L31+M31</f>
        <v>31737072</v>
      </c>
      <c r="M32" s="51"/>
      <c r="N32" s="20">
        <f>B32+D32+F32+H32+J32</f>
        <v>31737072</v>
      </c>
      <c r="P32" s="5" t="s">
        <v>0</v>
      </c>
      <c r="Q32" s="49">
        <f>Q31+R31</f>
        <v>6099</v>
      </c>
      <c r="R32" s="50"/>
      <c r="S32" s="49">
        <f>S31+T31</f>
        <v>754</v>
      </c>
      <c r="T32" s="50"/>
      <c r="U32" s="49">
        <f>U31+V31</f>
        <v>1029</v>
      </c>
      <c r="V32" s="50"/>
      <c r="W32" s="49">
        <f>W31+X31</f>
        <v>3699</v>
      </c>
      <c r="X32" s="50"/>
      <c r="Y32" s="49">
        <f>Y31+Z31</f>
        <v>1680</v>
      </c>
      <c r="Z32" s="50"/>
      <c r="AA32" s="49">
        <f>AA31+AB31</f>
        <v>13261</v>
      </c>
      <c r="AB32" s="50"/>
      <c r="AC32" s="21">
        <f>Q32+S32+U32+W32+Y32</f>
        <v>13261</v>
      </c>
      <c r="AE32" s="5" t="s">
        <v>0</v>
      </c>
      <c r="AF32" s="29">
        <f>IFERROR(B32/Q32,"N.A.")</f>
        <v>3675.3844892605343</v>
      </c>
      <c r="AG32" s="30"/>
      <c r="AH32" s="29">
        <f>IFERROR(D32/S32,"N.A.")</f>
        <v>1637.6498673740052</v>
      </c>
      <c r="AI32" s="30"/>
      <c r="AJ32" s="29">
        <f>IFERROR(F32/U32,"N.A.")</f>
        <v>3399.74149659864</v>
      </c>
      <c r="AK32" s="30"/>
      <c r="AL32" s="29">
        <f>IFERROR(H32/W32,"N.A.")</f>
        <v>1240.2757502027575</v>
      </c>
      <c r="AM32" s="30"/>
      <c r="AN32" s="29">
        <f>IFERROR(J32/Y32,"N.A.")</f>
        <v>0</v>
      </c>
      <c r="AO32" s="30"/>
      <c r="AP32" s="29">
        <f>IFERROR(L32/AA32,"N.A.")</f>
        <v>2393.2638564210843</v>
      </c>
      <c r="AQ32" s="30"/>
      <c r="AR32" s="18">
        <f>IFERROR(N32/AC32, "N.A.")</f>
        <v>2393.2638564210843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>
        <v>771000</v>
      </c>
      <c r="C39" s="2"/>
      <c r="D39" s="2">
        <v>43860</v>
      </c>
      <c r="E39" s="2"/>
      <c r="F39" s="2"/>
      <c r="G39" s="2"/>
      <c r="H39" s="2">
        <v>3924254.9999999995</v>
      </c>
      <c r="I39" s="2"/>
      <c r="J39" s="2">
        <v>0</v>
      </c>
      <c r="K39" s="2"/>
      <c r="L39" s="1">
        <f t="shared" ref="L39:M42" si="22">B39+D39+F39+H39+J39</f>
        <v>4739115</v>
      </c>
      <c r="M39" s="12">
        <f t="shared" si="22"/>
        <v>0</v>
      </c>
      <c r="N39" s="13">
        <f>L39+M39</f>
        <v>4739115</v>
      </c>
      <c r="P39" s="3" t="s">
        <v>12</v>
      </c>
      <c r="Q39" s="2">
        <v>257</v>
      </c>
      <c r="R39" s="2">
        <v>0</v>
      </c>
      <c r="S39" s="2">
        <v>102</v>
      </c>
      <c r="T39" s="2">
        <v>0</v>
      </c>
      <c r="U39" s="2">
        <v>0</v>
      </c>
      <c r="V39" s="2">
        <v>0</v>
      </c>
      <c r="W39" s="2">
        <v>3904</v>
      </c>
      <c r="X39" s="2">
        <v>0</v>
      </c>
      <c r="Y39" s="2">
        <v>1200</v>
      </c>
      <c r="Z39" s="2">
        <v>0</v>
      </c>
      <c r="AA39" s="1">
        <f t="shared" ref="AA39:AB42" si="23">Q39+S39+U39+W39+Y39</f>
        <v>5463</v>
      </c>
      <c r="AB39" s="12">
        <f t="shared" si="23"/>
        <v>0</v>
      </c>
      <c r="AC39" s="13">
        <f>AA39+AB39</f>
        <v>5463</v>
      </c>
      <c r="AE39" s="3" t="s">
        <v>12</v>
      </c>
      <c r="AF39" s="2">
        <f t="shared" ref="AF39:AR42" si="24">IFERROR(B39/Q39, "N.A.")</f>
        <v>3000</v>
      </c>
      <c r="AG39" s="2" t="str">
        <f t="shared" si="24"/>
        <v>N.A.</v>
      </c>
      <c r="AH39" s="2">
        <f t="shared" si="24"/>
        <v>430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1005.1882684426229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867.49313563975841</v>
      </c>
      <c r="AQ39" s="17" t="str">
        <f t="shared" si="24"/>
        <v>N.A.</v>
      </c>
      <c r="AR39" s="13">
        <f t="shared" si="24"/>
        <v>867.49313563975841</v>
      </c>
    </row>
    <row r="40" spans="1:44" ht="15" customHeight="1" thickBot="1" x14ac:dyDescent="0.3">
      <c r="A40" s="3" t="s">
        <v>13</v>
      </c>
      <c r="B40" s="2">
        <v>348300</v>
      </c>
      <c r="C40" s="2"/>
      <c r="D40" s="2">
        <v>98634</v>
      </c>
      <c r="E40" s="2"/>
      <c r="F40" s="2"/>
      <c r="G40" s="2"/>
      <c r="H40" s="2"/>
      <c r="I40" s="2"/>
      <c r="J40" s="2"/>
      <c r="K40" s="2"/>
      <c r="L40" s="1">
        <f t="shared" si="22"/>
        <v>446934</v>
      </c>
      <c r="M40" s="12">
        <f t="shared" si="22"/>
        <v>0</v>
      </c>
      <c r="N40" s="13">
        <f>L40+M40</f>
        <v>446934</v>
      </c>
      <c r="P40" s="3" t="s">
        <v>13</v>
      </c>
      <c r="Q40" s="2">
        <v>162</v>
      </c>
      <c r="R40" s="2">
        <v>0</v>
      </c>
      <c r="S40" s="2">
        <v>204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366</v>
      </c>
      <c r="AB40" s="12">
        <f t="shared" si="23"/>
        <v>0</v>
      </c>
      <c r="AC40" s="13">
        <f>AA40+AB40</f>
        <v>366</v>
      </c>
      <c r="AE40" s="3" t="s">
        <v>13</v>
      </c>
      <c r="AF40" s="2">
        <f t="shared" si="24"/>
        <v>2150</v>
      </c>
      <c r="AG40" s="2" t="str">
        <f t="shared" si="24"/>
        <v>N.A.</v>
      </c>
      <c r="AH40" s="2">
        <f t="shared" si="24"/>
        <v>483.5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1221.1311475409836</v>
      </c>
      <c r="AQ40" s="17" t="str">
        <f t="shared" si="24"/>
        <v>N.A.</v>
      </c>
      <c r="AR40" s="13">
        <f t="shared" si="24"/>
        <v>1221.1311475409836</v>
      </c>
    </row>
    <row r="41" spans="1:44" ht="15" customHeight="1" thickBot="1" x14ac:dyDescent="0.3">
      <c r="A41" s="3" t="s">
        <v>14</v>
      </c>
      <c r="B41" s="2">
        <v>1233863.0000000002</v>
      </c>
      <c r="C41" s="2">
        <v>11259299.999999998</v>
      </c>
      <c r="D41" s="2">
        <v>55350</v>
      </c>
      <c r="E41" s="2"/>
      <c r="F41" s="2"/>
      <c r="G41" s="2"/>
      <c r="H41" s="2"/>
      <c r="I41" s="2">
        <v>183000</v>
      </c>
      <c r="J41" s="2">
        <v>0</v>
      </c>
      <c r="K41" s="2"/>
      <c r="L41" s="1">
        <f t="shared" si="22"/>
        <v>1289213.0000000002</v>
      </c>
      <c r="M41" s="12">
        <f t="shared" si="22"/>
        <v>11442299.999999998</v>
      </c>
      <c r="N41" s="13">
        <f>L41+M41</f>
        <v>12731512.999999998</v>
      </c>
      <c r="P41" s="3" t="s">
        <v>14</v>
      </c>
      <c r="Q41" s="2">
        <v>1321</v>
      </c>
      <c r="R41" s="2">
        <v>1785</v>
      </c>
      <c r="S41" s="2">
        <v>82</v>
      </c>
      <c r="T41" s="2">
        <v>0</v>
      </c>
      <c r="U41" s="2">
        <v>0</v>
      </c>
      <c r="V41" s="2">
        <v>0</v>
      </c>
      <c r="W41" s="2">
        <v>0</v>
      </c>
      <c r="X41" s="2">
        <v>61</v>
      </c>
      <c r="Y41" s="2">
        <v>339</v>
      </c>
      <c r="Z41" s="2">
        <v>0</v>
      </c>
      <c r="AA41" s="1">
        <f t="shared" si="23"/>
        <v>1742</v>
      </c>
      <c r="AB41" s="12">
        <f t="shared" si="23"/>
        <v>1846</v>
      </c>
      <c r="AC41" s="13">
        <f>AA41+AB41</f>
        <v>3588</v>
      </c>
      <c r="AE41" s="3" t="s">
        <v>14</v>
      </c>
      <c r="AF41" s="2">
        <f t="shared" si="24"/>
        <v>934.03709311127955</v>
      </c>
      <c r="AG41" s="2">
        <f t="shared" si="24"/>
        <v>6307.731092436974</v>
      </c>
      <c r="AH41" s="2">
        <f t="shared" si="24"/>
        <v>675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3000</v>
      </c>
      <c r="AN41" s="2">
        <f t="shared" si="24"/>
        <v>0</v>
      </c>
      <c r="AO41" s="2" t="str">
        <f t="shared" si="24"/>
        <v>N.A.</v>
      </c>
      <c r="AP41" s="16">
        <f t="shared" si="24"/>
        <v>740.0763490241103</v>
      </c>
      <c r="AQ41" s="17">
        <f t="shared" si="24"/>
        <v>6198.4290357529781</v>
      </c>
      <c r="AR41" s="13">
        <f t="shared" si="24"/>
        <v>3548.3592530657743</v>
      </c>
    </row>
    <row r="42" spans="1:44" ht="15" customHeight="1" thickBot="1" x14ac:dyDescent="0.3">
      <c r="A42" s="3" t="s">
        <v>15</v>
      </c>
      <c r="B42" s="2"/>
      <c r="C42" s="2"/>
      <c r="D42" s="2">
        <v>131580</v>
      </c>
      <c r="E42" s="2"/>
      <c r="F42" s="2"/>
      <c r="G42" s="2"/>
      <c r="H42" s="2">
        <v>12932</v>
      </c>
      <c r="I42" s="2"/>
      <c r="J42" s="2">
        <v>0</v>
      </c>
      <c r="K42" s="2"/>
      <c r="L42" s="1">
        <f t="shared" si="22"/>
        <v>144512</v>
      </c>
      <c r="M42" s="12">
        <f t="shared" si="22"/>
        <v>0</v>
      </c>
      <c r="N42" s="13">
        <f>L42+M42</f>
        <v>144512</v>
      </c>
      <c r="P42" s="3" t="s">
        <v>15</v>
      </c>
      <c r="Q42" s="2">
        <v>0</v>
      </c>
      <c r="R42" s="2">
        <v>0</v>
      </c>
      <c r="S42" s="2">
        <v>102</v>
      </c>
      <c r="T42" s="2">
        <v>0</v>
      </c>
      <c r="U42" s="2">
        <v>0</v>
      </c>
      <c r="V42" s="2">
        <v>0</v>
      </c>
      <c r="W42" s="2">
        <v>61</v>
      </c>
      <c r="X42" s="2">
        <v>0</v>
      </c>
      <c r="Y42" s="2">
        <v>204</v>
      </c>
      <c r="Z42" s="2">
        <v>0</v>
      </c>
      <c r="AA42" s="1">
        <f t="shared" si="23"/>
        <v>367</v>
      </c>
      <c r="AB42" s="12">
        <f t="shared" si="23"/>
        <v>0</v>
      </c>
      <c r="AC42" s="13">
        <f>AA42+AB42</f>
        <v>367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>
        <f t="shared" si="24"/>
        <v>1290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212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393.76566757493185</v>
      </c>
      <c r="AQ42" s="17" t="str">
        <f t="shared" si="24"/>
        <v>N.A.</v>
      </c>
      <c r="AR42" s="13">
        <f t="shared" si="24"/>
        <v>393.76566757493185</v>
      </c>
    </row>
    <row r="43" spans="1:44" ht="15" customHeight="1" thickBot="1" x14ac:dyDescent="0.3">
      <c r="A43" s="4" t="s">
        <v>16</v>
      </c>
      <c r="B43" s="2">
        <v>2353163.0000000005</v>
      </c>
      <c r="C43" s="2">
        <v>11259299.999999998</v>
      </c>
      <c r="D43" s="2">
        <v>329424</v>
      </c>
      <c r="E43" s="2"/>
      <c r="F43" s="2"/>
      <c r="G43" s="2"/>
      <c r="H43" s="2">
        <v>3937187.0000000009</v>
      </c>
      <c r="I43" s="2">
        <v>183000</v>
      </c>
      <c r="J43" s="2">
        <v>0</v>
      </c>
      <c r="K43" s="2"/>
      <c r="L43" s="1">
        <f t="shared" ref="L43" si="25">B43+D43+F43+H43+J43</f>
        <v>6619774.0000000019</v>
      </c>
      <c r="M43" s="12">
        <f t="shared" ref="M43" si="26">C43+E43+G43+I43+K43</f>
        <v>11442299.999999998</v>
      </c>
      <c r="N43" s="19">
        <f>L43+M43</f>
        <v>18062074</v>
      </c>
      <c r="P43" s="4" t="s">
        <v>16</v>
      </c>
      <c r="Q43" s="2">
        <v>1740</v>
      </c>
      <c r="R43" s="2">
        <v>1785</v>
      </c>
      <c r="S43" s="2">
        <v>490</v>
      </c>
      <c r="T43" s="2">
        <v>0</v>
      </c>
      <c r="U43" s="2">
        <v>0</v>
      </c>
      <c r="V43" s="2">
        <v>0</v>
      </c>
      <c r="W43" s="2">
        <v>3965</v>
      </c>
      <c r="X43" s="2">
        <v>61</v>
      </c>
      <c r="Y43" s="2">
        <v>1743</v>
      </c>
      <c r="Z43" s="2">
        <v>0</v>
      </c>
      <c r="AA43" s="1">
        <f t="shared" ref="AA43" si="27">Q43+S43+U43+W43+Y43</f>
        <v>7938</v>
      </c>
      <c r="AB43" s="12">
        <f t="shared" ref="AB43" si="28">R43+T43+V43+X43+Z43</f>
        <v>1846</v>
      </c>
      <c r="AC43" s="19">
        <f>AA43+AB43</f>
        <v>9784</v>
      </c>
      <c r="AE43" s="4" t="s">
        <v>16</v>
      </c>
      <c r="AF43" s="2">
        <f t="shared" ref="AF43:AO43" si="29">IFERROR(B43/Q43, "N.A.")</f>
        <v>1352.3925287356324</v>
      </c>
      <c r="AG43" s="2">
        <f t="shared" si="29"/>
        <v>6307.731092436974</v>
      </c>
      <c r="AH43" s="2">
        <f t="shared" si="29"/>
        <v>672.29387755102039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992.98537200504438</v>
      </c>
      <c r="AM43" s="2">
        <f t="shared" si="29"/>
        <v>3000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833.93474426807779</v>
      </c>
      <c r="AQ43" s="17">
        <f t="shared" ref="AQ43" si="31">IFERROR(M43/AB43, "N.A.")</f>
        <v>6198.4290357529781</v>
      </c>
      <c r="AR43" s="13">
        <f t="shared" ref="AR43" si="32">IFERROR(N43/AC43, "N.A.")</f>
        <v>1846.0827882256747</v>
      </c>
    </row>
    <row r="44" spans="1:44" ht="15" customHeight="1" thickBot="1" x14ac:dyDescent="0.3">
      <c r="A44" s="5" t="s">
        <v>0</v>
      </c>
      <c r="B44" s="49">
        <f>B43+C43</f>
        <v>13612462.999999998</v>
      </c>
      <c r="C44" s="50"/>
      <c r="D44" s="49">
        <f>D43+E43</f>
        <v>329424</v>
      </c>
      <c r="E44" s="50"/>
      <c r="F44" s="49">
        <f>F43+G43</f>
        <v>0</v>
      </c>
      <c r="G44" s="50"/>
      <c r="H44" s="49">
        <f>H43+I43</f>
        <v>4120187.0000000009</v>
      </c>
      <c r="I44" s="50"/>
      <c r="J44" s="49">
        <f>J43+K43</f>
        <v>0</v>
      </c>
      <c r="K44" s="50"/>
      <c r="L44" s="49">
        <f>L43+M43</f>
        <v>18062074</v>
      </c>
      <c r="M44" s="51"/>
      <c r="N44" s="20">
        <f>B44+D44+F44+H44+J44</f>
        <v>18062074</v>
      </c>
      <c r="P44" s="5" t="s">
        <v>0</v>
      </c>
      <c r="Q44" s="49">
        <f>Q43+R43</f>
        <v>3525</v>
      </c>
      <c r="R44" s="50"/>
      <c r="S44" s="49">
        <f>S43+T43</f>
        <v>490</v>
      </c>
      <c r="T44" s="50"/>
      <c r="U44" s="49">
        <f>U43+V43</f>
        <v>0</v>
      </c>
      <c r="V44" s="50"/>
      <c r="W44" s="49">
        <f>W43+X43</f>
        <v>4026</v>
      </c>
      <c r="X44" s="50"/>
      <c r="Y44" s="49">
        <f>Y43+Z43</f>
        <v>1743</v>
      </c>
      <c r="Z44" s="50"/>
      <c r="AA44" s="49">
        <f>AA43+AB43</f>
        <v>9784</v>
      </c>
      <c r="AB44" s="51"/>
      <c r="AC44" s="20">
        <f>Q44+S44+U44+W44+Y44</f>
        <v>9784</v>
      </c>
      <c r="AE44" s="5" t="s">
        <v>0</v>
      </c>
      <c r="AF44" s="29">
        <f>IFERROR(B44/Q44,"N.A.")</f>
        <v>3861.6916312056733</v>
      </c>
      <c r="AG44" s="30"/>
      <c r="AH44" s="29">
        <f>IFERROR(D44/S44,"N.A.")</f>
        <v>672.29387755102039</v>
      </c>
      <c r="AI44" s="30"/>
      <c r="AJ44" s="29" t="str">
        <f>IFERROR(F44/U44,"N.A.")</f>
        <v>N.A.</v>
      </c>
      <c r="AK44" s="30"/>
      <c r="AL44" s="29">
        <f>IFERROR(H44/W44,"N.A.")</f>
        <v>1023.3946845504225</v>
      </c>
      <c r="AM44" s="30"/>
      <c r="AN44" s="29">
        <f>IFERROR(J44/Y44,"N.A.")</f>
        <v>0</v>
      </c>
      <c r="AO44" s="30"/>
      <c r="AP44" s="29">
        <f>IFERROR(L44/AA44,"N.A.")</f>
        <v>1846.0827882256747</v>
      </c>
      <c r="AQ44" s="30"/>
      <c r="AR44" s="18">
        <f>IFERROR(N44/AC44, "N.A.")</f>
        <v>1846.0827882256747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>
        <v>2943285</v>
      </c>
      <c r="C15" s="2"/>
      <c r="D15" s="2">
        <v>651800</v>
      </c>
      <c r="E15" s="2"/>
      <c r="F15" s="2">
        <v>407640</v>
      </c>
      <c r="G15" s="2"/>
      <c r="H15" s="2">
        <v>2493325.9999999995</v>
      </c>
      <c r="I15" s="2"/>
      <c r="J15" s="2">
        <v>0</v>
      </c>
      <c r="K15" s="2"/>
      <c r="L15" s="1">
        <f t="shared" ref="L15:M18" si="0">B15+D15+F15+H15+J15</f>
        <v>6496051</v>
      </c>
      <c r="M15" s="12">
        <f t="shared" si="0"/>
        <v>0</v>
      </c>
      <c r="N15" s="13">
        <f>L15+M15</f>
        <v>6496051</v>
      </c>
      <c r="P15" s="3" t="s">
        <v>12</v>
      </c>
      <c r="Q15" s="2">
        <v>1187</v>
      </c>
      <c r="R15" s="2">
        <v>0</v>
      </c>
      <c r="S15" s="2">
        <v>179</v>
      </c>
      <c r="T15" s="2">
        <v>0</v>
      </c>
      <c r="U15" s="2">
        <v>79</v>
      </c>
      <c r="V15" s="2">
        <v>0</v>
      </c>
      <c r="W15" s="2">
        <v>1923</v>
      </c>
      <c r="X15" s="2">
        <v>0</v>
      </c>
      <c r="Y15" s="2">
        <v>253</v>
      </c>
      <c r="Z15" s="2">
        <v>0</v>
      </c>
      <c r="AA15" s="1">
        <f t="shared" ref="AA15:AB18" si="1">Q15+S15+U15+W15+Y15</f>
        <v>3621</v>
      </c>
      <c r="AB15" s="12">
        <f t="shared" si="1"/>
        <v>0</v>
      </c>
      <c r="AC15" s="13">
        <f>AA15+AB15</f>
        <v>3621</v>
      </c>
      <c r="AE15" s="3" t="s">
        <v>12</v>
      </c>
      <c r="AF15" s="2">
        <f t="shared" ref="AF15:AR18" si="2">IFERROR(B15/Q15, "N.A.")</f>
        <v>2479.5998315080033</v>
      </c>
      <c r="AG15" s="2" t="str">
        <f t="shared" si="2"/>
        <v>N.A.</v>
      </c>
      <c r="AH15" s="2">
        <f t="shared" si="2"/>
        <v>3641.3407821229052</v>
      </c>
      <c r="AI15" s="2" t="str">
        <f t="shared" si="2"/>
        <v>N.A.</v>
      </c>
      <c r="AJ15" s="2">
        <f t="shared" si="2"/>
        <v>5160</v>
      </c>
      <c r="AK15" s="2" t="str">
        <f t="shared" si="2"/>
        <v>N.A.</v>
      </c>
      <c r="AL15" s="2">
        <f t="shared" si="2"/>
        <v>1296.5813832553299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1793.9936481634907</v>
      </c>
      <c r="AQ15" s="17" t="str">
        <f t="shared" si="2"/>
        <v>N.A.</v>
      </c>
      <c r="AR15" s="13">
        <f t="shared" si="2"/>
        <v>1793.9936481634907</v>
      </c>
    </row>
    <row r="16" spans="1:44" ht="15" customHeight="1" thickBot="1" x14ac:dyDescent="0.3">
      <c r="A16" s="3" t="s">
        <v>13</v>
      </c>
      <c r="B16" s="2">
        <v>775120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775120</v>
      </c>
      <c r="M16" s="12">
        <f t="shared" si="0"/>
        <v>0</v>
      </c>
      <c r="N16" s="13">
        <f>L16+M16</f>
        <v>775120</v>
      </c>
      <c r="P16" s="3" t="s">
        <v>13</v>
      </c>
      <c r="Q16" s="2">
        <v>448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448</v>
      </c>
      <c r="AB16" s="12">
        <f t="shared" si="1"/>
        <v>0</v>
      </c>
      <c r="AC16" s="13">
        <f>AA16+AB16</f>
        <v>448</v>
      </c>
      <c r="AE16" s="3" t="s">
        <v>13</v>
      </c>
      <c r="AF16" s="2">
        <f t="shared" si="2"/>
        <v>1730.1785714285713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1730.1785714285713</v>
      </c>
      <c r="AQ16" s="17" t="str">
        <f t="shared" si="2"/>
        <v>N.A.</v>
      </c>
      <c r="AR16" s="13">
        <f t="shared" si="2"/>
        <v>1730.1785714285713</v>
      </c>
    </row>
    <row r="17" spans="1:44" ht="15" customHeight="1" thickBot="1" x14ac:dyDescent="0.3">
      <c r="A17" s="3" t="s">
        <v>14</v>
      </c>
      <c r="B17" s="2">
        <v>2521679</v>
      </c>
      <c r="C17" s="2">
        <v>8309020.0000000009</v>
      </c>
      <c r="D17" s="2">
        <v>370875.00000000006</v>
      </c>
      <c r="E17" s="2"/>
      <c r="F17" s="2"/>
      <c r="G17" s="2">
        <v>411000</v>
      </c>
      <c r="H17" s="2"/>
      <c r="I17" s="2">
        <v>1302790</v>
      </c>
      <c r="J17" s="2">
        <v>0</v>
      </c>
      <c r="K17" s="2"/>
      <c r="L17" s="1">
        <f t="shared" si="0"/>
        <v>2892554</v>
      </c>
      <c r="M17" s="12">
        <f t="shared" si="0"/>
        <v>10022810</v>
      </c>
      <c r="N17" s="13">
        <f>L17+M17</f>
        <v>12915364</v>
      </c>
      <c r="P17" s="3" t="s">
        <v>14</v>
      </c>
      <c r="Q17" s="2">
        <v>926</v>
      </c>
      <c r="R17" s="2">
        <v>1419</v>
      </c>
      <c r="S17" s="2">
        <v>174</v>
      </c>
      <c r="T17" s="2">
        <v>0</v>
      </c>
      <c r="U17" s="2">
        <v>0</v>
      </c>
      <c r="V17" s="2">
        <v>174</v>
      </c>
      <c r="W17" s="2">
        <v>0</v>
      </c>
      <c r="X17" s="2">
        <v>727</v>
      </c>
      <c r="Y17" s="2">
        <v>743</v>
      </c>
      <c r="Z17" s="2">
        <v>0</v>
      </c>
      <c r="AA17" s="1">
        <f t="shared" si="1"/>
        <v>1843</v>
      </c>
      <c r="AB17" s="12">
        <f t="shared" si="1"/>
        <v>2320</v>
      </c>
      <c r="AC17" s="13">
        <f>AA17+AB17</f>
        <v>4163</v>
      </c>
      <c r="AE17" s="3" t="s">
        <v>14</v>
      </c>
      <c r="AF17" s="2">
        <f t="shared" si="2"/>
        <v>2723.195464362851</v>
      </c>
      <c r="AG17" s="2">
        <f t="shared" si="2"/>
        <v>5855.5461592670899</v>
      </c>
      <c r="AH17" s="2">
        <f t="shared" si="2"/>
        <v>2131.4655172413795</v>
      </c>
      <c r="AI17" s="2" t="str">
        <f t="shared" si="2"/>
        <v>N.A.</v>
      </c>
      <c r="AJ17" s="2" t="str">
        <f t="shared" si="2"/>
        <v>N.A.</v>
      </c>
      <c r="AK17" s="2">
        <f t="shared" si="2"/>
        <v>2362.0689655172414</v>
      </c>
      <c r="AL17" s="2" t="str">
        <f t="shared" si="2"/>
        <v>N.A.</v>
      </c>
      <c r="AM17" s="2">
        <f t="shared" si="2"/>
        <v>1792.0082530949105</v>
      </c>
      <c r="AN17" s="2">
        <f t="shared" si="2"/>
        <v>0</v>
      </c>
      <c r="AO17" s="2" t="str">
        <f t="shared" si="2"/>
        <v>N.A.</v>
      </c>
      <c r="AP17" s="16">
        <f t="shared" si="2"/>
        <v>1569.4812805208899</v>
      </c>
      <c r="AQ17" s="17">
        <f t="shared" si="2"/>
        <v>4320.1767241379312</v>
      </c>
      <c r="AR17" s="13">
        <f t="shared" si="2"/>
        <v>3102.4174873889024</v>
      </c>
    </row>
    <row r="18" spans="1:44" ht="15" customHeight="1" thickBot="1" x14ac:dyDescent="0.3">
      <c r="A18" s="3" t="s">
        <v>15</v>
      </c>
      <c r="B18" s="2">
        <v>1925331.9999999998</v>
      </c>
      <c r="C18" s="2"/>
      <c r="D18" s="2">
        <v>507615</v>
      </c>
      <c r="E18" s="2"/>
      <c r="F18" s="2"/>
      <c r="G18" s="2">
        <v>688500</v>
      </c>
      <c r="H18" s="2">
        <v>3935599</v>
      </c>
      <c r="I18" s="2"/>
      <c r="J18" s="2">
        <v>0</v>
      </c>
      <c r="K18" s="2"/>
      <c r="L18" s="1">
        <f t="shared" si="0"/>
        <v>6368546</v>
      </c>
      <c r="M18" s="12">
        <f t="shared" si="0"/>
        <v>688500</v>
      </c>
      <c r="N18" s="13">
        <f>L18+M18</f>
        <v>7057046</v>
      </c>
      <c r="P18" s="3" t="s">
        <v>15</v>
      </c>
      <c r="Q18" s="2">
        <v>829</v>
      </c>
      <c r="R18" s="2">
        <v>0</v>
      </c>
      <c r="S18" s="2">
        <v>247</v>
      </c>
      <c r="T18" s="2">
        <v>0</v>
      </c>
      <c r="U18" s="2">
        <v>0</v>
      </c>
      <c r="V18" s="2">
        <v>347</v>
      </c>
      <c r="W18" s="2">
        <v>1913</v>
      </c>
      <c r="X18" s="2">
        <v>0</v>
      </c>
      <c r="Y18" s="2">
        <v>563</v>
      </c>
      <c r="Z18" s="2">
        <v>0</v>
      </c>
      <c r="AA18" s="1">
        <f t="shared" si="1"/>
        <v>3552</v>
      </c>
      <c r="AB18" s="12">
        <f t="shared" si="1"/>
        <v>347</v>
      </c>
      <c r="AC18" s="19">
        <f>AA18+AB18</f>
        <v>3899</v>
      </c>
      <c r="AE18" s="3" t="s">
        <v>15</v>
      </c>
      <c r="AF18" s="2">
        <f t="shared" si="2"/>
        <v>2322.4752714113388</v>
      </c>
      <c r="AG18" s="2" t="str">
        <f t="shared" si="2"/>
        <v>N.A.</v>
      </c>
      <c r="AH18" s="2">
        <f t="shared" si="2"/>
        <v>2055.1214574898786</v>
      </c>
      <c r="AI18" s="2" t="str">
        <f t="shared" si="2"/>
        <v>N.A.</v>
      </c>
      <c r="AJ18" s="2" t="str">
        <f t="shared" si="2"/>
        <v>N.A.</v>
      </c>
      <c r="AK18" s="2">
        <f t="shared" si="2"/>
        <v>1984.1498559077809</v>
      </c>
      <c r="AL18" s="2">
        <f t="shared" si="2"/>
        <v>2057.2916884474648</v>
      </c>
      <c r="AM18" s="2" t="str">
        <f t="shared" si="2"/>
        <v>N.A.</v>
      </c>
      <c r="AN18" s="2">
        <f t="shared" si="2"/>
        <v>0</v>
      </c>
      <c r="AO18" s="2" t="str">
        <f t="shared" si="2"/>
        <v>N.A.</v>
      </c>
      <c r="AP18" s="16">
        <f t="shared" si="2"/>
        <v>1792.9465090090091</v>
      </c>
      <c r="AQ18" s="17">
        <f t="shared" si="2"/>
        <v>1984.1498559077809</v>
      </c>
      <c r="AR18" s="13">
        <f t="shared" si="2"/>
        <v>1809.9630674531932</v>
      </c>
    </row>
    <row r="19" spans="1:44" ht="15" customHeight="1" thickBot="1" x14ac:dyDescent="0.3">
      <c r="A19" s="4" t="s">
        <v>16</v>
      </c>
      <c r="B19" s="2">
        <v>8165415.9999999991</v>
      </c>
      <c r="C19" s="2">
        <v>8309020.0000000009</v>
      </c>
      <c r="D19" s="2">
        <v>1530290.0000000002</v>
      </c>
      <c r="E19" s="2"/>
      <c r="F19" s="2">
        <v>407640</v>
      </c>
      <c r="G19" s="2">
        <v>1099500</v>
      </c>
      <c r="H19" s="2">
        <v>6428925.0000000019</v>
      </c>
      <c r="I19" s="2">
        <v>1302790</v>
      </c>
      <c r="J19" s="2">
        <v>0</v>
      </c>
      <c r="K19" s="2"/>
      <c r="L19" s="1">
        <f t="shared" ref="L19" si="3">B19+D19+F19+H19+J19</f>
        <v>16532271.000000002</v>
      </c>
      <c r="M19" s="12">
        <f t="shared" ref="M19" si="4">C19+E19+G19+I19+K19</f>
        <v>10711310</v>
      </c>
      <c r="N19" s="19">
        <f>L19+M19</f>
        <v>27243581</v>
      </c>
      <c r="P19" s="4" t="s">
        <v>16</v>
      </c>
      <c r="Q19" s="2">
        <v>3390</v>
      </c>
      <c r="R19" s="2">
        <v>1419</v>
      </c>
      <c r="S19" s="2">
        <v>600</v>
      </c>
      <c r="T19" s="2">
        <v>0</v>
      </c>
      <c r="U19" s="2">
        <v>79</v>
      </c>
      <c r="V19" s="2">
        <v>521</v>
      </c>
      <c r="W19" s="2">
        <v>3836</v>
      </c>
      <c r="X19" s="2">
        <v>727</v>
      </c>
      <c r="Y19" s="2">
        <v>1559</v>
      </c>
      <c r="Z19" s="2">
        <v>0</v>
      </c>
      <c r="AA19" s="1">
        <f t="shared" ref="AA19" si="5">Q19+S19+U19+W19+Y19</f>
        <v>9464</v>
      </c>
      <c r="AB19" s="12">
        <f t="shared" ref="AB19" si="6">R19+T19+V19+X19+Z19</f>
        <v>2667</v>
      </c>
      <c r="AC19" s="13">
        <f>AA19+AB19</f>
        <v>12131</v>
      </c>
      <c r="AE19" s="4" t="s">
        <v>16</v>
      </c>
      <c r="AF19" s="2">
        <f t="shared" ref="AF19:AO19" si="7">IFERROR(B19/Q19, "N.A.")</f>
        <v>2408.6772861356931</v>
      </c>
      <c r="AG19" s="2">
        <f t="shared" si="7"/>
        <v>5855.5461592670899</v>
      </c>
      <c r="AH19" s="2">
        <f t="shared" si="7"/>
        <v>2550.4833333333336</v>
      </c>
      <c r="AI19" s="2" t="str">
        <f t="shared" si="7"/>
        <v>N.A.</v>
      </c>
      <c r="AJ19" s="2">
        <f t="shared" si="7"/>
        <v>5160</v>
      </c>
      <c r="AK19" s="2">
        <f t="shared" si="7"/>
        <v>2110.3646833013436</v>
      </c>
      <c r="AL19" s="2">
        <f t="shared" si="7"/>
        <v>1675.9449947862361</v>
      </c>
      <c r="AM19" s="2">
        <f t="shared" si="7"/>
        <v>1792.0082530949105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1746.8587278106511</v>
      </c>
      <c r="AQ19" s="17">
        <f t="shared" ref="AQ19" si="9">IFERROR(M19/AB19, "N.A.")</f>
        <v>4016.2392200974878</v>
      </c>
      <c r="AR19" s="13">
        <f t="shared" ref="AR19" si="10">IFERROR(N19/AC19, "N.A.")</f>
        <v>2245.7819635644219</v>
      </c>
    </row>
    <row r="20" spans="1:44" ht="15" customHeight="1" thickBot="1" x14ac:dyDescent="0.3">
      <c r="A20" s="5" t="s">
        <v>0</v>
      </c>
      <c r="B20" s="49">
        <f>B19+C19</f>
        <v>16474436</v>
      </c>
      <c r="C20" s="50"/>
      <c r="D20" s="49">
        <f>D19+E19</f>
        <v>1530290.0000000002</v>
      </c>
      <c r="E20" s="50"/>
      <c r="F20" s="49">
        <f>F19+G19</f>
        <v>1507140</v>
      </c>
      <c r="G20" s="50"/>
      <c r="H20" s="49">
        <f>H19+I19</f>
        <v>7731715.0000000019</v>
      </c>
      <c r="I20" s="50"/>
      <c r="J20" s="49">
        <f>J19+K19</f>
        <v>0</v>
      </c>
      <c r="K20" s="50"/>
      <c r="L20" s="49">
        <f>L19+M19</f>
        <v>27243581</v>
      </c>
      <c r="M20" s="51"/>
      <c r="N20" s="20">
        <f>B20+D20+F20+H20+J20</f>
        <v>27243581</v>
      </c>
      <c r="P20" s="5" t="s">
        <v>0</v>
      </c>
      <c r="Q20" s="49">
        <f>Q19+R19</f>
        <v>4809</v>
      </c>
      <c r="R20" s="50"/>
      <c r="S20" s="49">
        <f>S19+T19</f>
        <v>600</v>
      </c>
      <c r="T20" s="50"/>
      <c r="U20" s="49">
        <f>U19+V19</f>
        <v>600</v>
      </c>
      <c r="V20" s="50"/>
      <c r="W20" s="49">
        <f>W19+X19</f>
        <v>4563</v>
      </c>
      <c r="X20" s="50"/>
      <c r="Y20" s="49">
        <f>Y19+Z19</f>
        <v>1559</v>
      </c>
      <c r="Z20" s="50"/>
      <c r="AA20" s="49">
        <f>AA19+AB19</f>
        <v>12131</v>
      </c>
      <c r="AB20" s="50"/>
      <c r="AC20" s="21">
        <f>Q20+S20+U20+W20+Y20</f>
        <v>12131</v>
      </c>
      <c r="AE20" s="5" t="s">
        <v>0</v>
      </c>
      <c r="AF20" s="29">
        <f>IFERROR(B20/Q20,"N.A.")</f>
        <v>3425.7508837596174</v>
      </c>
      <c r="AG20" s="30"/>
      <c r="AH20" s="29">
        <f>IFERROR(D20/S20,"N.A.")</f>
        <v>2550.4833333333336</v>
      </c>
      <c r="AI20" s="30"/>
      <c r="AJ20" s="29">
        <f>IFERROR(F20/U20,"N.A.")</f>
        <v>2511.9</v>
      </c>
      <c r="AK20" s="30"/>
      <c r="AL20" s="29">
        <f>IFERROR(H20/W20,"N.A.")</f>
        <v>1694.4367740521591</v>
      </c>
      <c r="AM20" s="30"/>
      <c r="AN20" s="29">
        <f>IFERROR(J20/Y20,"N.A.")</f>
        <v>0</v>
      </c>
      <c r="AO20" s="30"/>
      <c r="AP20" s="29">
        <f>IFERROR(L20/AA20,"N.A.")</f>
        <v>2245.7819635644219</v>
      </c>
      <c r="AQ20" s="30"/>
      <c r="AR20" s="18">
        <f>IFERROR(N20/AC20, "N.A.")</f>
        <v>2245.7819635644219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>
        <v>2003800</v>
      </c>
      <c r="C27" s="2"/>
      <c r="D27" s="2"/>
      <c r="E27" s="2"/>
      <c r="F27" s="2">
        <v>407640</v>
      </c>
      <c r="G27" s="2"/>
      <c r="H27" s="2">
        <v>1293870.0000000002</v>
      </c>
      <c r="I27" s="2"/>
      <c r="J27" s="2">
        <v>0</v>
      </c>
      <c r="K27" s="2"/>
      <c r="L27" s="1">
        <f t="shared" ref="L27:M30" si="11">B27+D27+F27+H27+J27</f>
        <v>3705310</v>
      </c>
      <c r="M27" s="12">
        <f t="shared" si="11"/>
        <v>0</v>
      </c>
      <c r="N27" s="13">
        <f>L27+M27</f>
        <v>3705310</v>
      </c>
      <c r="P27" s="3" t="s">
        <v>12</v>
      </c>
      <c r="Q27" s="2">
        <v>650</v>
      </c>
      <c r="R27" s="2">
        <v>0</v>
      </c>
      <c r="S27" s="2">
        <v>0</v>
      </c>
      <c r="T27" s="2">
        <v>0</v>
      </c>
      <c r="U27" s="2">
        <v>79</v>
      </c>
      <c r="V27" s="2">
        <v>0</v>
      </c>
      <c r="W27" s="2">
        <v>281</v>
      </c>
      <c r="X27" s="2">
        <v>0</v>
      </c>
      <c r="Y27" s="2">
        <v>158</v>
      </c>
      <c r="Z27" s="2">
        <v>0</v>
      </c>
      <c r="AA27" s="1">
        <f t="shared" ref="AA27:AB30" si="12">Q27+S27+U27+W27+Y27</f>
        <v>1168</v>
      </c>
      <c r="AB27" s="12">
        <f t="shared" si="12"/>
        <v>0</v>
      </c>
      <c r="AC27" s="13">
        <f>AA27+AB27</f>
        <v>1168</v>
      </c>
      <c r="AE27" s="3" t="s">
        <v>12</v>
      </c>
      <c r="AF27" s="2">
        <f t="shared" ref="AF27:AR30" si="13">IFERROR(B27/Q27, "N.A.")</f>
        <v>3082.7692307692309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>
        <f t="shared" si="13"/>
        <v>5160</v>
      </c>
      <c r="AK27" s="2" t="str">
        <f t="shared" si="13"/>
        <v>N.A.</v>
      </c>
      <c r="AL27" s="2">
        <f t="shared" si="13"/>
        <v>4604.5195729537372</v>
      </c>
      <c r="AM27" s="2" t="str">
        <f t="shared" si="13"/>
        <v>N.A.</v>
      </c>
      <c r="AN27" s="2">
        <f t="shared" si="13"/>
        <v>0</v>
      </c>
      <c r="AO27" s="2" t="str">
        <f t="shared" si="13"/>
        <v>N.A.</v>
      </c>
      <c r="AP27" s="16">
        <f t="shared" si="13"/>
        <v>3172.3544520547944</v>
      </c>
      <c r="AQ27" s="17" t="str">
        <f t="shared" si="13"/>
        <v>N.A.</v>
      </c>
      <c r="AR27" s="13">
        <f t="shared" si="13"/>
        <v>3172.3544520547944</v>
      </c>
    </row>
    <row r="28" spans="1:44" ht="15" customHeight="1" thickBot="1" x14ac:dyDescent="0.3">
      <c r="A28" s="3" t="s">
        <v>13</v>
      </c>
      <c r="B28" s="2">
        <v>216720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216720</v>
      </c>
      <c r="M28" s="12">
        <f t="shared" si="11"/>
        <v>0</v>
      </c>
      <c r="N28" s="13">
        <f>L28+M28</f>
        <v>216720</v>
      </c>
      <c r="P28" s="3" t="s">
        <v>13</v>
      </c>
      <c r="Q28" s="2">
        <v>84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84</v>
      </c>
      <c r="AB28" s="12">
        <f t="shared" si="12"/>
        <v>0</v>
      </c>
      <c r="AC28" s="13">
        <f>AA28+AB28</f>
        <v>84</v>
      </c>
      <c r="AE28" s="3" t="s">
        <v>13</v>
      </c>
      <c r="AF28" s="2">
        <f t="shared" si="13"/>
        <v>2580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2580</v>
      </c>
      <c r="AQ28" s="17" t="str">
        <f t="shared" si="13"/>
        <v>N.A.</v>
      </c>
      <c r="AR28" s="13">
        <f t="shared" si="13"/>
        <v>2580</v>
      </c>
    </row>
    <row r="29" spans="1:44" ht="15" customHeight="1" thickBot="1" x14ac:dyDescent="0.3">
      <c r="A29" s="3" t="s">
        <v>14</v>
      </c>
      <c r="B29" s="2">
        <v>1783734.9999999998</v>
      </c>
      <c r="C29" s="2">
        <v>7074020</v>
      </c>
      <c r="D29" s="2">
        <v>285950</v>
      </c>
      <c r="E29" s="2"/>
      <c r="F29" s="2"/>
      <c r="G29" s="2">
        <v>411000</v>
      </c>
      <c r="H29" s="2"/>
      <c r="I29" s="2">
        <v>1264790</v>
      </c>
      <c r="J29" s="2">
        <v>0</v>
      </c>
      <c r="K29" s="2"/>
      <c r="L29" s="1">
        <f t="shared" si="11"/>
        <v>2069684.9999999998</v>
      </c>
      <c r="M29" s="12">
        <f t="shared" si="11"/>
        <v>8749810</v>
      </c>
      <c r="N29" s="13">
        <f>L29+M29</f>
        <v>10819495</v>
      </c>
      <c r="P29" s="3" t="s">
        <v>14</v>
      </c>
      <c r="Q29" s="2">
        <v>584</v>
      </c>
      <c r="R29" s="2">
        <v>1229</v>
      </c>
      <c r="S29" s="2">
        <v>95</v>
      </c>
      <c r="T29" s="2">
        <v>0</v>
      </c>
      <c r="U29" s="2">
        <v>0</v>
      </c>
      <c r="V29" s="2">
        <v>174</v>
      </c>
      <c r="W29" s="2">
        <v>0</v>
      </c>
      <c r="X29" s="2">
        <v>632</v>
      </c>
      <c r="Y29" s="2">
        <v>411</v>
      </c>
      <c r="Z29" s="2">
        <v>0</v>
      </c>
      <c r="AA29" s="1">
        <f t="shared" si="12"/>
        <v>1090</v>
      </c>
      <c r="AB29" s="12">
        <f t="shared" si="12"/>
        <v>2035</v>
      </c>
      <c r="AC29" s="13">
        <f>AA29+AB29</f>
        <v>3125</v>
      </c>
      <c r="AE29" s="3" t="s">
        <v>14</v>
      </c>
      <c r="AF29" s="2">
        <f t="shared" si="13"/>
        <v>3054.3407534246571</v>
      </c>
      <c r="AG29" s="2">
        <f t="shared" si="13"/>
        <v>5755.915378356387</v>
      </c>
      <c r="AH29" s="2">
        <f t="shared" si="13"/>
        <v>3010</v>
      </c>
      <c r="AI29" s="2" t="str">
        <f t="shared" si="13"/>
        <v>N.A.</v>
      </c>
      <c r="AJ29" s="2" t="str">
        <f t="shared" si="13"/>
        <v>N.A.</v>
      </c>
      <c r="AK29" s="2">
        <f t="shared" si="13"/>
        <v>2362.0689655172414</v>
      </c>
      <c r="AL29" s="2" t="str">
        <f t="shared" si="13"/>
        <v>N.A.</v>
      </c>
      <c r="AM29" s="2">
        <f t="shared" si="13"/>
        <v>2001.25</v>
      </c>
      <c r="AN29" s="2">
        <f t="shared" si="13"/>
        <v>0</v>
      </c>
      <c r="AO29" s="2" t="str">
        <f t="shared" si="13"/>
        <v>N.A.</v>
      </c>
      <c r="AP29" s="16">
        <f t="shared" si="13"/>
        <v>1898.7935779816512</v>
      </c>
      <c r="AQ29" s="17">
        <f t="shared" si="13"/>
        <v>4299.6609336609336</v>
      </c>
      <c r="AR29" s="13">
        <f t="shared" si="13"/>
        <v>3462.2384000000002</v>
      </c>
    </row>
    <row r="30" spans="1:44" ht="15" customHeight="1" thickBot="1" x14ac:dyDescent="0.3">
      <c r="A30" s="3" t="s">
        <v>15</v>
      </c>
      <c r="B30" s="2">
        <v>1925331.9999999998</v>
      </c>
      <c r="C30" s="2"/>
      <c r="D30" s="2">
        <v>507615</v>
      </c>
      <c r="E30" s="2"/>
      <c r="F30" s="2"/>
      <c r="G30" s="2">
        <v>688500</v>
      </c>
      <c r="H30" s="2">
        <v>3612222.0000000005</v>
      </c>
      <c r="I30" s="2"/>
      <c r="J30" s="2">
        <v>0</v>
      </c>
      <c r="K30" s="2"/>
      <c r="L30" s="1">
        <f t="shared" si="11"/>
        <v>6045169</v>
      </c>
      <c r="M30" s="12">
        <f t="shared" si="11"/>
        <v>688500</v>
      </c>
      <c r="N30" s="13">
        <f>L30+M30</f>
        <v>6733669</v>
      </c>
      <c r="P30" s="3" t="s">
        <v>15</v>
      </c>
      <c r="Q30" s="2">
        <v>829</v>
      </c>
      <c r="R30" s="2">
        <v>0</v>
      </c>
      <c r="S30" s="2">
        <v>247</v>
      </c>
      <c r="T30" s="2">
        <v>0</v>
      </c>
      <c r="U30" s="2">
        <v>0</v>
      </c>
      <c r="V30" s="2">
        <v>347</v>
      </c>
      <c r="W30" s="2">
        <v>1462</v>
      </c>
      <c r="X30" s="2">
        <v>0</v>
      </c>
      <c r="Y30" s="2">
        <v>95</v>
      </c>
      <c r="Z30" s="2">
        <v>0</v>
      </c>
      <c r="AA30" s="1">
        <f t="shared" si="12"/>
        <v>2633</v>
      </c>
      <c r="AB30" s="12">
        <f t="shared" si="12"/>
        <v>347</v>
      </c>
      <c r="AC30" s="19">
        <f>AA30+AB30</f>
        <v>2980</v>
      </c>
      <c r="AE30" s="3" t="s">
        <v>15</v>
      </c>
      <c r="AF30" s="2">
        <f t="shared" si="13"/>
        <v>2322.4752714113388</v>
      </c>
      <c r="AG30" s="2" t="str">
        <f t="shared" si="13"/>
        <v>N.A.</v>
      </c>
      <c r="AH30" s="2">
        <f t="shared" si="13"/>
        <v>2055.1214574898786</v>
      </c>
      <c r="AI30" s="2" t="str">
        <f t="shared" si="13"/>
        <v>N.A.</v>
      </c>
      <c r="AJ30" s="2" t="str">
        <f t="shared" si="13"/>
        <v>N.A.</v>
      </c>
      <c r="AK30" s="2">
        <f t="shared" si="13"/>
        <v>1984.1498559077809</v>
      </c>
      <c r="AL30" s="2">
        <f t="shared" si="13"/>
        <v>2470.7400820793437</v>
      </c>
      <c r="AM30" s="2" t="str">
        <f t="shared" si="13"/>
        <v>N.A.</v>
      </c>
      <c r="AN30" s="2">
        <f t="shared" si="13"/>
        <v>0</v>
      </c>
      <c r="AO30" s="2" t="str">
        <f t="shared" si="13"/>
        <v>N.A.</v>
      </c>
      <c r="AP30" s="16">
        <f t="shared" si="13"/>
        <v>2295.9244208127611</v>
      </c>
      <c r="AQ30" s="17">
        <f t="shared" si="13"/>
        <v>1984.1498559077809</v>
      </c>
      <c r="AR30" s="13">
        <f t="shared" si="13"/>
        <v>2259.6204697986577</v>
      </c>
    </row>
    <row r="31" spans="1:44" ht="15" customHeight="1" thickBot="1" x14ac:dyDescent="0.3">
      <c r="A31" s="4" t="s">
        <v>16</v>
      </c>
      <c r="B31" s="2">
        <v>5929587.0000000019</v>
      </c>
      <c r="C31" s="2">
        <v>7074020</v>
      </c>
      <c r="D31" s="2">
        <v>793565</v>
      </c>
      <c r="E31" s="2"/>
      <c r="F31" s="2">
        <v>407640</v>
      </c>
      <c r="G31" s="2">
        <v>1099500</v>
      </c>
      <c r="H31" s="2">
        <v>4906092</v>
      </c>
      <c r="I31" s="2">
        <v>1264790</v>
      </c>
      <c r="J31" s="2">
        <v>0</v>
      </c>
      <c r="K31" s="2"/>
      <c r="L31" s="1">
        <f t="shared" ref="L31" si="14">B31+D31+F31+H31+J31</f>
        <v>12036884.000000002</v>
      </c>
      <c r="M31" s="12">
        <f t="shared" ref="M31" si="15">C31+E31+G31+I31+K31</f>
        <v>9438310</v>
      </c>
      <c r="N31" s="19">
        <f>L31+M31</f>
        <v>21475194</v>
      </c>
      <c r="P31" s="4" t="s">
        <v>16</v>
      </c>
      <c r="Q31" s="2">
        <v>2147</v>
      </c>
      <c r="R31" s="2">
        <v>1229</v>
      </c>
      <c r="S31" s="2">
        <v>342</v>
      </c>
      <c r="T31" s="2">
        <v>0</v>
      </c>
      <c r="U31" s="2">
        <v>79</v>
      </c>
      <c r="V31" s="2">
        <v>521</v>
      </c>
      <c r="W31" s="2">
        <v>1743</v>
      </c>
      <c r="X31" s="2">
        <v>632</v>
      </c>
      <c r="Y31" s="2">
        <v>664</v>
      </c>
      <c r="Z31" s="2">
        <v>0</v>
      </c>
      <c r="AA31" s="1">
        <f t="shared" ref="AA31" si="16">Q31+S31+U31+W31+Y31</f>
        <v>4975</v>
      </c>
      <c r="AB31" s="12">
        <f t="shared" ref="AB31" si="17">R31+T31+V31+X31+Z31</f>
        <v>2382</v>
      </c>
      <c r="AC31" s="13">
        <f>AA31+AB31</f>
        <v>7357</v>
      </c>
      <c r="AE31" s="4" t="s">
        <v>16</v>
      </c>
      <c r="AF31" s="2">
        <f t="shared" ref="AF31:AO31" si="18">IFERROR(B31/Q31, "N.A.")</f>
        <v>2761.8011178388456</v>
      </c>
      <c r="AG31" s="2">
        <f t="shared" si="18"/>
        <v>5755.915378356387</v>
      </c>
      <c r="AH31" s="2">
        <f t="shared" si="18"/>
        <v>2320.3654970760235</v>
      </c>
      <c r="AI31" s="2" t="str">
        <f t="shared" si="18"/>
        <v>N.A.</v>
      </c>
      <c r="AJ31" s="2">
        <f t="shared" si="18"/>
        <v>5160</v>
      </c>
      <c r="AK31" s="2">
        <f t="shared" si="18"/>
        <v>2110.3646833013436</v>
      </c>
      <c r="AL31" s="2">
        <f t="shared" si="18"/>
        <v>2814.7401032702237</v>
      </c>
      <c r="AM31" s="2">
        <f t="shared" si="18"/>
        <v>2001.25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2419.4741708542715</v>
      </c>
      <c r="AQ31" s="17">
        <f t="shared" ref="AQ31" si="20">IFERROR(M31/AB31, "N.A.")</f>
        <v>3962.3467674223343</v>
      </c>
      <c r="AR31" s="13">
        <f t="shared" ref="AR31" si="21">IFERROR(N31/AC31, "N.A.")</f>
        <v>2919.0150876716052</v>
      </c>
    </row>
    <row r="32" spans="1:44" ht="15" customHeight="1" thickBot="1" x14ac:dyDescent="0.3">
      <c r="A32" s="5" t="s">
        <v>0</v>
      </c>
      <c r="B32" s="49">
        <f>B31+C31</f>
        <v>13003607.000000002</v>
      </c>
      <c r="C32" s="50"/>
      <c r="D32" s="49">
        <f>D31+E31</f>
        <v>793565</v>
      </c>
      <c r="E32" s="50"/>
      <c r="F32" s="49">
        <f>F31+G31</f>
        <v>1507140</v>
      </c>
      <c r="G32" s="50"/>
      <c r="H32" s="49">
        <f>H31+I31</f>
        <v>6170882</v>
      </c>
      <c r="I32" s="50"/>
      <c r="J32" s="49">
        <f>J31+K31</f>
        <v>0</v>
      </c>
      <c r="K32" s="50"/>
      <c r="L32" s="49">
        <f>L31+M31</f>
        <v>21475194</v>
      </c>
      <c r="M32" s="51"/>
      <c r="N32" s="20">
        <f>B32+D32+F32+H32+J32</f>
        <v>21475194</v>
      </c>
      <c r="P32" s="5" t="s">
        <v>0</v>
      </c>
      <c r="Q32" s="49">
        <f>Q31+R31</f>
        <v>3376</v>
      </c>
      <c r="R32" s="50"/>
      <c r="S32" s="49">
        <f>S31+T31</f>
        <v>342</v>
      </c>
      <c r="T32" s="50"/>
      <c r="U32" s="49">
        <f>U31+V31</f>
        <v>600</v>
      </c>
      <c r="V32" s="50"/>
      <c r="W32" s="49">
        <f>W31+X31</f>
        <v>2375</v>
      </c>
      <c r="X32" s="50"/>
      <c r="Y32" s="49">
        <f>Y31+Z31</f>
        <v>664</v>
      </c>
      <c r="Z32" s="50"/>
      <c r="AA32" s="49">
        <f>AA31+AB31</f>
        <v>7357</v>
      </c>
      <c r="AB32" s="50"/>
      <c r="AC32" s="21">
        <f>Q32+S32+U32+W32+Y32</f>
        <v>7357</v>
      </c>
      <c r="AE32" s="5" t="s">
        <v>0</v>
      </c>
      <c r="AF32" s="29">
        <f>IFERROR(B32/Q32,"N.A.")</f>
        <v>3851.7793246445503</v>
      </c>
      <c r="AG32" s="30"/>
      <c r="AH32" s="29">
        <f>IFERROR(D32/S32,"N.A.")</f>
        <v>2320.3654970760235</v>
      </c>
      <c r="AI32" s="30"/>
      <c r="AJ32" s="29">
        <f>IFERROR(F32/U32,"N.A.")</f>
        <v>2511.9</v>
      </c>
      <c r="AK32" s="30"/>
      <c r="AL32" s="29">
        <f>IFERROR(H32/W32,"N.A.")</f>
        <v>2598.2661052631579</v>
      </c>
      <c r="AM32" s="30"/>
      <c r="AN32" s="29">
        <f>IFERROR(J32/Y32,"N.A.")</f>
        <v>0</v>
      </c>
      <c r="AO32" s="30"/>
      <c r="AP32" s="29">
        <f>IFERROR(L32/AA32,"N.A.")</f>
        <v>2919.0150876716052</v>
      </c>
      <c r="AQ32" s="30"/>
      <c r="AR32" s="18">
        <f>IFERROR(N32/AC32, "N.A.")</f>
        <v>2919.0150876716052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>
        <v>939485</v>
      </c>
      <c r="C39" s="2"/>
      <c r="D39" s="2">
        <v>651800</v>
      </c>
      <c r="E39" s="2"/>
      <c r="F39" s="2"/>
      <c r="G39" s="2"/>
      <c r="H39" s="2">
        <v>1199455.9999999998</v>
      </c>
      <c r="I39" s="2"/>
      <c r="J39" s="2">
        <v>0</v>
      </c>
      <c r="K39" s="2"/>
      <c r="L39" s="1">
        <f t="shared" ref="L39:M42" si="22">B39+D39+F39+H39+J39</f>
        <v>2790741</v>
      </c>
      <c r="M39" s="12">
        <f t="shared" si="22"/>
        <v>0</v>
      </c>
      <c r="N39" s="13">
        <f>L39+M39</f>
        <v>2790741</v>
      </c>
      <c r="P39" s="3" t="s">
        <v>12</v>
      </c>
      <c r="Q39" s="2">
        <v>537</v>
      </c>
      <c r="R39" s="2">
        <v>0</v>
      </c>
      <c r="S39" s="2">
        <v>179</v>
      </c>
      <c r="T39" s="2">
        <v>0</v>
      </c>
      <c r="U39" s="2">
        <v>0</v>
      </c>
      <c r="V39" s="2">
        <v>0</v>
      </c>
      <c r="W39" s="2">
        <v>1642</v>
      </c>
      <c r="X39" s="2">
        <v>0</v>
      </c>
      <c r="Y39" s="2">
        <v>95</v>
      </c>
      <c r="Z39" s="2">
        <v>0</v>
      </c>
      <c r="AA39" s="1">
        <f t="shared" ref="AA39:AB42" si="23">Q39+S39+U39+W39+Y39</f>
        <v>2453</v>
      </c>
      <c r="AB39" s="12">
        <f t="shared" si="23"/>
        <v>0</v>
      </c>
      <c r="AC39" s="13">
        <f>AA39+AB39</f>
        <v>2453</v>
      </c>
      <c r="AE39" s="3" t="s">
        <v>12</v>
      </c>
      <c r="AF39" s="2">
        <f t="shared" ref="AF39:AR42" si="24">IFERROR(B39/Q39, "N.A.")</f>
        <v>1749.5065176908752</v>
      </c>
      <c r="AG39" s="2" t="str">
        <f t="shared" si="24"/>
        <v>N.A.</v>
      </c>
      <c r="AH39" s="2">
        <f t="shared" si="24"/>
        <v>3641.3407821229052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730.48477466504244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1137.684875662454</v>
      </c>
      <c r="AQ39" s="17" t="str">
        <f t="shared" si="24"/>
        <v>N.A.</v>
      </c>
      <c r="AR39" s="13">
        <f t="shared" si="24"/>
        <v>1137.684875662454</v>
      </c>
    </row>
    <row r="40" spans="1:44" ht="15" customHeight="1" thickBot="1" x14ac:dyDescent="0.3">
      <c r="A40" s="3" t="s">
        <v>13</v>
      </c>
      <c r="B40" s="2">
        <v>558400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558400</v>
      </c>
      <c r="M40" s="12">
        <f t="shared" si="22"/>
        <v>0</v>
      </c>
      <c r="N40" s="13">
        <f>L40+M40</f>
        <v>558400</v>
      </c>
      <c r="P40" s="3" t="s">
        <v>13</v>
      </c>
      <c r="Q40" s="2">
        <v>364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364</v>
      </c>
      <c r="AB40" s="12">
        <f t="shared" si="23"/>
        <v>0</v>
      </c>
      <c r="AC40" s="13">
        <f>AA40+AB40</f>
        <v>364</v>
      </c>
      <c r="AE40" s="3" t="s">
        <v>13</v>
      </c>
      <c r="AF40" s="2">
        <f t="shared" si="24"/>
        <v>1534.065934065934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1534.065934065934</v>
      </c>
      <c r="AQ40" s="17" t="str">
        <f t="shared" si="24"/>
        <v>N.A.</v>
      </c>
      <c r="AR40" s="13">
        <f t="shared" si="24"/>
        <v>1534.065934065934</v>
      </c>
    </row>
    <row r="41" spans="1:44" ht="15" customHeight="1" thickBot="1" x14ac:dyDescent="0.3">
      <c r="A41" s="3" t="s">
        <v>14</v>
      </c>
      <c r="B41" s="2">
        <v>737943.99999999988</v>
      </c>
      <c r="C41" s="2">
        <v>1235000</v>
      </c>
      <c r="D41" s="2">
        <v>84925</v>
      </c>
      <c r="E41" s="2"/>
      <c r="F41" s="2"/>
      <c r="G41" s="2"/>
      <c r="H41" s="2"/>
      <c r="I41" s="2">
        <v>38000</v>
      </c>
      <c r="J41" s="2">
        <v>0</v>
      </c>
      <c r="K41" s="2"/>
      <c r="L41" s="1">
        <f t="shared" si="22"/>
        <v>822868.99999999988</v>
      </c>
      <c r="M41" s="12">
        <f t="shared" si="22"/>
        <v>1273000</v>
      </c>
      <c r="N41" s="13">
        <f>L41+M41</f>
        <v>2095869</v>
      </c>
      <c r="P41" s="3" t="s">
        <v>14</v>
      </c>
      <c r="Q41" s="2">
        <v>342</v>
      </c>
      <c r="R41" s="2">
        <v>190</v>
      </c>
      <c r="S41" s="2">
        <v>79</v>
      </c>
      <c r="T41" s="2">
        <v>0</v>
      </c>
      <c r="U41" s="2">
        <v>0</v>
      </c>
      <c r="V41" s="2">
        <v>0</v>
      </c>
      <c r="W41" s="2">
        <v>0</v>
      </c>
      <c r="X41" s="2">
        <v>95</v>
      </c>
      <c r="Y41" s="2">
        <v>332</v>
      </c>
      <c r="Z41" s="2">
        <v>0</v>
      </c>
      <c r="AA41" s="1">
        <f t="shared" si="23"/>
        <v>753</v>
      </c>
      <c r="AB41" s="12">
        <f t="shared" si="23"/>
        <v>285</v>
      </c>
      <c r="AC41" s="13">
        <f>AA41+AB41</f>
        <v>1038</v>
      </c>
      <c r="AE41" s="3" t="s">
        <v>14</v>
      </c>
      <c r="AF41" s="2">
        <f t="shared" si="24"/>
        <v>2157.7309941520466</v>
      </c>
      <c r="AG41" s="2">
        <f t="shared" si="24"/>
        <v>6500</v>
      </c>
      <c r="AH41" s="2">
        <f t="shared" si="24"/>
        <v>1075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>
        <f t="shared" si="24"/>
        <v>400</v>
      </c>
      <c r="AN41" s="2">
        <f t="shared" si="24"/>
        <v>0</v>
      </c>
      <c r="AO41" s="2" t="str">
        <f t="shared" si="24"/>
        <v>N.A.</v>
      </c>
      <c r="AP41" s="16">
        <f t="shared" si="24"/>
        <v>1092.7875166002655</v>
      </c>
      <c r="AQ41" s="17">
        <f t="shared" si="24"/>
        <v>4466.666666666667</v>
      </c>
      <c r="AR41" s="13">
        <f t="shared" si="24"/>
        <v>2019.1416184971099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>
        <v>323376.99999999994</v>
      </c>
      <c r="I42" s="2"/>
      <c r="J42" s="2">
        <v>0</v>
      </c>
      <c r="K42" s="2"/>
      <c r="L42" s="1">
        <f t="shared" si="22"/>
        <v>323376.99999999994</v>
      </c>
      <c r="M42" s="12">
        <f t="shared" si="22"/>
        <v>0</v>
      </c>
      <c r="N42" s="13">
        <f>L42+M42</f>
        <v>323376.99999999994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451</v>
      </c>
      <c r="X42" s="2">
        <v>0</v>
      </c>
      <c r="Y42" s="2">
        <v>468</v>
      </c>
      <c r="Z42" s="2">
        <v>0</v>
      </c>
      <c r="AA42" s="1">
        <f t="shared" si="23"/>
        <v>919</v>
      </c>
      <c r="AB42" s="12">
        <f t="shared" si="23"/>
        <v>0</v>
      </c>
      <c r="AC42" s="13">
        <f>AA42+AB42</f>
        <v>919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>
        <f t="shared" si="24"/>
        <v>717.02217294900208</v>
      </c>
      <c r="AM42" s="2" t="str">
        <f t="shared" si="24"/>
        <v>N.A.</v>
      </c>
      <c r="AN42" s="2">
        <f t="shared" si="24"/>
        <v>0</v>
      </c>
      <c r="AO42" s="2" t="str">
        <f t="shared" si="24"/>
        <v>N.A.</v>
      </c>
      <c r="AP42" s="16">
        <f t="shared" si="24"/>
        <v>351.87921653971699</v>
      </c>
      <c r="AQ42" s="17" t="str">
        <f t="shared" si="24"/>
        <v>N.A.</v>
      </c>
      <c r="AR42" s="13">
        <f t="shared" si="24"/>
        <v>351.87921653971699</v>
      </c>
    </row>
    <row r="43" spans="1:44" ht="15" customHeight="1" thickBot="1" x14ac:dyDescent="0.3">
      <c r="A43" s="4" t="s">
        <v>16</v>
      </c>
      <c r="B43" s="2">
        <v>2235829.0000000005</v>
      </c>
      <c r="C43" s="2">
        <v>1235000</v>
      </c>
      <c r="D43" s="2">
        <v>736724.99999999988</v>
      </c>
      <c r="E43" s="2"/>
      <c r="F43" s="2"/>
      <c r="G43" s="2"/>
      <c r="H43" s="2">
        <v>1522832.9999999998</v>
      </c>
      <c r="I43" s="2">
        <v>38000</v>
      </c>
      <c r="J43" s="2">
        <v>0</v>
      </c>
      <c r="K43" s="2"/>
      <c r="L43" s="1">
        <f t="shared" ref="L43" si="25">B43+D43+F43+H43+J43</f>
        <v>4495387</v>
      </c>
      <c r="M43" s="12">
        <f t="shared" ref="M43" si="26">C43+E43+G43+I43+K43</f>
        <v>1273000</v>
      </c>
      <c r="N43" s="19">
        <f>L43+M43</f>
        <v>5768387</v>
      </c>
      <c r="P43" s="4" t="s">
        <v>16</v>
      </c>
      <c r="Q43" s="2">
        <v>1243</v>
      </c>
      <c r="R43" s="2">
        <v>190</v>
      </c>
      <c r="S43" s="2">
        <v>258</v>
      </c>
      <c r="T43" s="2">
        <v>0</v>
      </c>
      <c r="U43" s="2">
        <v>0</v>
      </c>
      <c r="V43" s="2">
        <v>0</v>
      </c>
      <c r="W43" s="2">
        <v>2093</v>
      </c>
      <c r="X43" s="2">
        <v>95</v>
      </c>
      <c r="Y43" s="2">
        <v>895</v>
      </c>
      <c r="Z43" s="2">
        <v>0</v>
      </c>
      <c r="AA43" s="1">
        <f t="shared" ref="AA43" si="27">Q43+S43+U43+W43+Y43</f>
        <v>4489</v>
      </c>
      <c r="AB43" s="12">
        <f t="shared" ref="AB43" si="28">R43+T43+V43+X43+Z43</f>
        <v>285</v>
      </c>
      <c r="AC43" s="19">
        <f>AA43+AB43</f>
        <v>4774</v>
      </c>
      <c r="AE43" s="4" t="s">
        <v>16</v>
      </c>
      <c r="AF43" s="2">
        <f t="shared" ref="AF43:AO43" si="29">IFERROR(B43/Q43, "N.A.")</f>
        <v>1798.7361222847953</v>
      </c>
      <c r="AG43" s="2">
        <f t="shared" si="29"/>
        <v>6500</v>
      </c>
      <c r="AH43" s="2">
        <f t="shared" si="29"/>
        <v>2855.5232558139533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>
        <f t="shared" si="29"/>
        <v>727.58385093167692</v>
      </c>
      <c r="AM43" s="2">
        <f t="shared" si="29"/>
        <v>400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1001.4228113165516</v>
      </c>
      <c r="AQ43" s="17">
        <f t="shared" ref="AQ43" si="31">IFERROR(M43/AB43, "N.A.")</f>
        <v>4466.666666666667</v>
      </c>
      <c r="AR43" s="13">
        <f t="shared" ref="AR43" si="32">IFERROR(N43/AC43, "N.A.")</f>
        <v>1208.2922077922078</v>
      </c>
    </row>
    <row r="44" spans="1:44" ht="15" customHeight="1" thickBot="1" x14ac:dyDescent="0.3">
      <c r="A44" s="5" t="s">
        <v>0</v>
      </c>
      <c r="B44" s="49">
        <f>B43+C43</f>
        <v>3470829.0000000005</v>
      </c>
      <c r="C44" s="50"/>
      <c r="D44" s="49">
        <f>D43+E43</f>
        <v>736724.99999999988</v>
      </c>
      <c r="E44" s="50"/>
      <c r="F44" s="49">
        <f>F43+G43</f>
        <v>0</v>
      </c>
      <c r="G44" s="50"/>
      <c r="H44" s="49">
        <f>H43+I43</f>
        <v>1560832.9999999998</v>
      </c>
      <c r="I44" s="50"/>
      <c r="J44" s="49">
        <f>J43+K43</f>
        <v>0</v>
      </c>
      <c r="K44" s="50"/>
      <c r="L44" s="49">
        <f>L43+M43</f>
        <v>5768387</v>
      </c>
      <c r="M44" s="51"/>
      <c r="N44" s="20">
        <f>B44+D44+F44+H44+J44</f>
        <v>5768387</v>
      </c>
      <c r="P44" s="5" t="s">
        <v>0</v>
      </c>
      <c r="Q44" s="49">
        <f>Q43+R43</f>
        <v>1433</v>
      </c>
      <c r="R44" s="50"/>
      <c r="S44" s="49">
        <f>S43+T43</f>
        <v>258</v>
      </c>
      <c r="T44" s="50"/>
      <c r="U44" s="49">
        <f>U43+V43</f>
        <v>0</v>
      </c>
      <c r="V44" s="50"/>
      <c r="W44" s="49">
        <f>W43+X43</f>
        <v>2188</v>
      </c>
      <c r="X44" s="50"/>
      <c r="Y44" s="49">
        <f>Y43+Z43</f>
        <v>895</v>
      </c>
      <c r="Z44" s="50"/>
      <c r="AA44" s="49">
        <f>AA43+AB43</f>
        <v>4774</v>
      </c>
      <c r="AB44" s="51"/>
      <c r="AC44" s="20">
        <f>Q44+S44+U44+W44+Y44</f>
        <v>4774</v>
      </c>
      <c r="AE44" s="5" t="s">
        <v>0</v>
      </c>
      <c r="AF44" s="29">
        <f>IFERROR(B44/Q44,"N.A.")</f>
        <v>2422.0718771807401</v>
      </c>
      <c r="AG44" s="30"/>
      <c r="AH44" s="29">
        <f>IFERROR(D44/S44,"N.A.")</f>
        <v>2855.5232558139533</v>
      </c>
      <c r="AI44" s="30"/>
      <c r="AJ44" s="29" t="str">
        <f>IFERROR(F44/U44,"N.A.")</f>
        <v>N.A.</v>
      </c>
      <c r="AK44" s="30"/>
      <c r="AL44" s="29">
        <f>IFERROR(H44/W44,"N.A.")</f>
        <v>713.36060329067629</v>
      </c>
      <c r="AM44" s="30"/>
      <c r="AN44" s="29">
        <f>IFERROR(J44/Y44,"N.A.")</f>
        <v>0</v>
      </c>
      <c r="AO44" s="30"/>
      <c r="AP44" s="29">
        <f>IFERROR(L44/AA44,"N.A.")</f>
        <v>1208.2922077922078</v>
      </c>
      <c r="AQ44" s="30"/>
      <c r="AR44" s="18">
        <f>IFERROR(N44/AC44, "N.A.")</f>
        <v>1208.2922077922078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>
        <v>17024770</v>
      </c>
      <c r="C15" s="2"/>
      <c r="D15" s="2">
        <v>4566590</v>
      </c>
      <c r="E15" s="2"/>
      <c r="F15" s="2">
        <v>4545620</v>
      </c>
      <c r="G15" s="2"/>
      <c r="H15" s="2">
        <v>16003606.999999998</v>
      </c>
      <c r="I15" s="2"/>
      <c r="J15" s="2">
        <v>0</v>
      </c>
      <c r="K15" s="2"/>
      <c r="L15" s="1">
        <f t="shared" ref="L15:M18" si="0">B15+D15+F15+H15+J15</f>
        <v>42140587</v>
      </c>
      <c r="M15" s="12">
        <f t="shared" si="0"/>
        <v>0</v>
      </c>
      <c r="N15" s="13">
        <f>L15+M15</f>
        <v>42140587</v>
      </c>
      <c r="P15" s="3" t="s">
        <v>12</v>
      </c>
      <c r="Q15" s="2">
        <v>2802</v>
      </c>
      <c r="R15" s="2">
        <v>0</v>
      </c>
      <c r="S15" s="2">
        <v>568</v>
      </c>
      <c r="T15" s="2">
        <v>0</v>
      </c>
      <c r="U15" s="2">
        <v>356</v>
      </c>
      <c r="V15" s="2">
        <v>0</v>
      </c>
      <c r="W15" s="2">
        <v>4555</v>
      </c>
      <c r="X15" s="2">
        <v>0</v>
      </c>
      <c r="Y15" s="2">
        <v>938</v>
      </c>
      <c r="Z15" s="2">
        <v>0</v>
      </c>
      <c r="AA15" s="1">
        <f t="shared" ref="AA15:AB18" si="1">Q15+S15+U15+W15+Y15</f>
        <v>9219</v>
      </c>
      <c r="AB15" s="12">
        <f t="shared" si="1"/>
        <v>0</v>
      </c>
      <c r="AC15" s="13">
        <f>AA15+AB15</f>
        <v>9219</v>
      </c>
      <c r="AE15" s="3" t="s">
        <v>12</v>
      </c>
      <c r="AF15" s="2">
        <f t="shared" ref="AF15:AR18" si="2">IFERROR(B15/Q15, "N.A.")</f>
        <v>6075.9350463954315</v>
      </c>
      <c r="AG15" s="2" t="str">
        <f t="shared" si="2"/>
        <v>N.A.</v>
      </c>
      <c r="AH15" s="2">
        <f t="shared" si="2"/>
        <v>8039.7711267605637</v>
      </c>
      <c r="AI15" s="2" t="str">
        <f t="shared" si="2"/>
        <v>N.A.</v>
      </c>
      <c r="AJ15" s="2">
        <f t="shared" si="2"/>
        <v>12768.595505617977</v>
      </c>
      <c r="AK15" s="2" t="str">
        <f t="shared" si="2"/>
        <v>N.A.</v>
      </c>
      <c r="AL15" s="2">
        <f t="shared" si="2"/>
        <v>3513.4153677277714</v>
      </c>
      <c r="AM15" s="2" t="str">
        <f t="shared" si="2"/>
        <v>N.A.</v>
      </c>
      <c r="AN15" s="2">
        <f t="shared" si="2"/>
        <v>0</v>
      </c>
      <c r="AO15" s="2" t="str">
        <f t="shared" si="2"/>
        <v>N.A.</v>
      </c>
      <c r="AP15" s="16">
        <f t="shared" si="2"/>
        <v>4571.0583577394509</v>
      </c>
      <c r="AQ15" s="17" t="str">
        <f t="shared" si="2"/>
        <v>N.A.</v>
      </c>
      <c r="AR15" s="13">
        <f t="shared" si="2"/>
        <v>4571.0583577394509</v>
      </c>
    </row>
    <row r="16" spans="1:44" ht="15" customHeight="1" thickBot="1" x14ac:dyDescent="0.3">
      <c r="A16" s="3" t="s">
        <v>13</v>
      </c>
      <c r="B16" s="2">
        <v>3418398</v>
      </c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3418398</v>
      </c>
      <c r="M16" s="12">
        <f t="shared" si="0"/>
        <v>0</v>
      </c>
      <c r="N16" s="13">
        <f>L16+M16</f>
        <v>3418398</v>
      </c>
      <c r="P16" s="3" t="s">
        <v>13</v>
      </c>
      <c r="Q16" s="2">
        <v>1071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1">
        <f t="shared" si="1"/>
        <v>1071</v>
      </c>
      <c r="AB16" s="12">
        <f t="shared" si="1"/>
        <v>0</v>
      </c>
      <c r="AC16" s="13">
        <f>AA16+AB16</f>
        <v>1071</v>
      </c>
      <c r="AE16" s="3" t="s">
        <v>13</v>
      </c>
      <c r="AF16" s="2">
        <f t="shared" si="2"/>
        <v>3191.7815126050418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>
        <f t="shared" si="2"/>
        <v>3191.7815126050418</v>
      </c>
      <c r="AQ16" s="17" t="str">
        <f t="shared" si="2"/>
        <v>N.A.</v>
      </c>
      <c r="AR16" s="13">
        <f t="shared" si="2"/>
        <v>3191.7815126050418</v>
      </c>
    </row>
    <row r="17" spans="1:44" ht="15" customHeight="1" thickBot="1" x14ac:dyDescent="0.3">
      <c r="A17" s="3" t="s">
        <v>14</v>
      </c>
      <c r="B17" s="2">
        <v>44486027.999999993</v>
      </c>
      <c r="C17" s="2">
        <v>110148727.99999993</v>
      </c>
      <c r="D17" s="2">
        <v>4338210</v>
      </c>
      <c r="E17" s="2">
        <v>1292000</v>
      </c>
      <c r="F17" s="2"/>
      <c r="G17" s="2">
        <v>12024280</v>
      </c>
      <c r="H17" s="2"/>
      <c r="I17" s="2">
        <v>3277300</v>
      </c>
      <c r="J17" s="2">
        <v>0</v>
      </c>
      <c r="K17" s="2"/>
      <c r="L17" s="1">
        <f t="shared" si="0"/>
        <v>48824237.999999993</v>
      </c>
      <c r="M17" s="12">
        <f t="shared" si="0"/>
        <v>126742307.99999993</v>
      </c>
      <c r="N17" s="13">
        <f>L17+M17</f>
        <v>175566545.99999991</v>
      </c>
      <c r="P17" s="3" t="s">
        <v>14</v>
      </c>
      <c r="Q17" s="2">
        <v>5292</v>
      </c>
      <c r="R17" s="2">
        <v>18529</v>
      </c>
      <c r="S17" s="2">
        <v>810</v>
      </c>
      <c r="T17" s="2">
        <v>217</v>
      </c>
      <c r="U17" s="2">
        <v>0</v>
      </c>
      <c r="V17" s="2">
        <v>695</v>
      </c>
      <c r="W17" s="2">
        <v>0</v>
      </c>
      <c r="X17" s="2">
        <v>312</v>
      </c>
      <c r="Y17" s="2">
        <v>317</v>
      </c>
      <c r="Z17" s="2">
        <v>0</v>
      </c>
      <c r="AA17" s="1">
        <f t="shared" si="1"/>
        <v>6419</v>
      </c>
      <c r="AB17" s="12">
        <f t="shared" si="1"/>
        <v>19753</v>
      </c>
      <c r="AC17" s="13">
        <f>AA17+AB17</f>
        <v>26172</v>
      </c>
      <c r="AE17" s="3" t="s">
        <v>14</v>
      </c>
      <c r="AF17" s="2">
        <f t="shared" si="2"/>
        <v>8406.2789115646247</v>
      </c>
      <c r="AG17" s="2">
        <f t="shared" si="2"/>
        <v>5944.6666306870275</v>
      </c>
      <c r="AH17" s="2">
        <f t="shared" si="2"/>
        <v>5355.8148148148148</v>
      </c>
      <c r="AI17" s="2">
        <f t="shared" si="2"/>
        <v>5953.9170506912442</v>
      </c>
      <c r="AJ17" s="2" t="str">
        <f t="shared" si="2"/>
        <v>N.A.</v>
      </c>
      <c r="AK17" s="2">
        <f t="shared" si="2"/>
        <v>17301.122302158274</v>
      </c>
      <c r="AL17" s="2" t="str">
        <f t="shared" si="2"/>
        <v>N.A.</v>
      </c>
      <c r="AM17" s="2">
        <f t="shared" si="2"/>
        <v>10504.166666666666</v>
      </c>
      <c r="AN17" s="2">
        <f t="shared" si="2"/>
        <v>0</v>
      </c>
      <c r="AO17" s="2" t="str">
        <f t="shared" si="2"/>
        <v>N.A.</v>
      </c>
      <c r="AP17" s="16">
        <f t="shared" si="2"/>
        <v>7606.2062626577335</v>
      </c>
      <c r="AQ17" s="17">
        <f t="shared" si="2"/>
        <v>6416.3574140636829</v>
      </c>
      <c r="AR17" s="13">
        <f t="shared" si="2"/>
        <v>6708.1822558459389</v>
      </c>
    </row>
    <row r="18" spans="1:44" ht="15" customHeight="1" thickBot="1" x14ac:dyDescent="0.3">
      <c r="A18" s="3" t="s">
        <v>15</v>
      </c>
      <c r="B18" s="2"/>
      <c r="C18" s="2">
        <v>480000</v>
      </c>
      <c r="D18" s="2">
        <v>423120</v>
      </c>
      <c r="E18" s="2"/>
      <c r="F18" s="2"/>
      <c r="G18" s="2"/>
      <c r="H18" s="2">
        <v>224460</v>
      </c>
      <c r="I18" s="2"/>
      <c r="J18" s="2"/>
      <c r="K18" s="2"/>
      <c r="L18" s="1">
        <f t="shared" si="0"/>
        <v>647580</v>
      </c>
      <c r="M18" s="12">
        <f t="shared" si="0"/>
        <v>480000</v>
      </c>
      <c r="N18" s="13">
        <f>L18+M18</f>
        <v>1127580</v>
      </c>
      <c r="P18" s="3" t="s">
        <v>15</v>
      </c>
      <c r="Q18" s="2">
        <v>0</v>
      </c>
      <c r="R18" s="2">
        <v>144</v>
      </c>
      <c r="S18" s="2">
        <v>82</v>
      </c>
      <c r="T18" s="2">
        <v>0</v>
      </c>
      <c r="U18" s="2">
        <v>0</v>
      </c>
      <c r="V18" s="2">
        <v>0</v>
      </c>
      <c r="W18" s="2">
        <v>87</v>
      </c>
      <c r="X18" s="2">
        <v>0</v>
      </c>
      <c r="Y18" s="2">
        <v>0</v>
      </c>
      <c r="Z18" s="2">
        <v>0</v>
      </c>
      <c r="AA18" s="1">
        <f t="shared" si="1"/>
        <v>169</v>
      </c>
      <c r="AB18" s="12">
        <f t="shared" si="1"/>
        <v>144</v>
      </c>
      <c r="AC18" s="19">
        <f>AA18+AB18</f>
        <v>313</v>
      </c>
      <c r="AE18" s="3" t="s">
        <v>15</v>
      </c>
      <c r="AF18" s="2" t="str">
        <f t="shared" si="2"/>
        <v>N.A.</v>
      </c>
      <c r="AG18" s="2">
        <f t="shared" si="2"/>
        <v>3333.3333333333335</v>
      </c>
      <c r="AH18" s="2">
        <f t="shared" si="2"/>
        <v>5160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>
        <f t="shared" si="2"/>
        <v>2580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>
        <f t="shared" si="2"/>
        <v>3831.834319526627</v>
      </c>
      <c r="AQ18" s="17">
        <f t="shared" si="2"/>
        <v>3333.3333333333335</v>
      </c>
      <c r="AR18" s="13">
        <f t="shared" si="2"/>
        <v>3602.4920127795526</v>
      </c>
    </row>
    <row r="19" spans="1:44" ht="15" customHeight="1" thickBot="1" x14ac:dyDescent="0.3">
      <c r="A19" s="4" t="s">
        <v>16</v>
      </c>
      <c r="B19" s="2">
        <v>64929196.000000007</v>
      </c>
      <c r="C19" s="2">
        <v>110628728.00000003</v>
      </c>
      <c r="D19" s="2">
        <v>9327920</v>
      </c>
      <c r="E19" s="2">
        <v>1292000</v>
      </c>
      <c r="F19" s="2">
        <v>4545620</v>
      </c>
      <c r="G19" s="2">
        <v>12024280</v>
      </c>
      <c r="H19" s="2">
        <v>16228066.999999998</v>
      </c>
      <c r="I19" s="2">
        <v>3277300</v>
      </c>
      <c r="J19" s="2">
        <v>0</v>
      </c>
      <c r="K19" s="2"/>
      <c r="L19" s="1">
        <f t="shared" ref="L19" si="3">B19+D19+F19+H19+J19</f>
        <v>95030803</v>
      </c>
      <c r="M19" s="12">
        <f t="shared" ref="M19" si="4">C19+E19+G19+I19+K19</f>
        <v>127222308.00000003</v>
      </c>
      <c r="N19" s="19">
        <f>L19+M19</f>
        <v>222253111.00000003</v>
      </c>
      <c r="P19" s="4" t="s">
        <v>16</v>
      </c>
      <c r="Q19" s="2">
        <v>9165</v>
      </c>
      <c r="R19" s="2">
        <v>18673</v>
      </c>
      <c r="S19" s="2">
        <v>1460</v>
      </c>
      <c r="T19" s="2">
        <v>217</v>
      </c>
      <c r="U19" s="2">
        <v>356</v>
      </c>
      <c r="V19" s="2">
        <v>695</v>
      </c>
      <c r="W19" s="2">
        <v>4642</v>
      </c>
      <c r="X19" s="2">
        <v>312</v>
      </c>
      <c r="Y19" s="2">
        <v>1255</v>
      </c>
      <c r="Z19" s="2">
        <v>0</v>
      </c>
      <c r="AA19" s="1">
        <f t="shared" ref="AA19" si="5">Q19+S19+U19+W19+Y19</f>
        <v>16878</v>
      </c>
      <c r="AB19" s="12">
        <f t="shared" ref="AB19" si="6">R19+T19+V19+X19+Z19</f>
        <v>19897</v>
      </c>
      <c r="AC19" s="13">
        <f>AA19+AB19</f>
        <v>36775</v>
      </c>
      <c r="AE19" s="4" t="s">
        <v>16</v>
      </c>
      <c r="AF19" s="2">
        <f t="shared" ref="AF19:AO19" si="7">IFERROR(B19/Q19, "N.A.")</f>
        <v>7084.4731042007643</v>
      </c>
      <c r="AG19" s="2">
        <f t="shared" si="7"/>
        <v>5924.5288919830791</v>
      </c>
      <c r="AH19" s="2">
        <f t="shared" si="7"/>
        <v>6388.9863013698632</v>
      </c>
      <c r="AI19" s="2">
        <f t="shared" si="7"/>
        <v>5953.9170506912442</v>
      </c>
      <c r="AJ19" s="2">
        <f t="shared" si="7"/>
        <v>12768.595505617977</v>
      </c>
      <c r="AK19" s="2">
        <f t="shared" si="7"/>
        <v>17301.122302158274</v>
      </c>
      <c r="AL19" s="2">
        <f t="shared" si="7"/>
        <v>3495.9213700990949</v>
      </c>
      <c r="AM19" s="2">
        <f t="shared" si="7"/>
        <v>10504.166666666666</v>
      </c>
      <c r="AN19" s="2">
        <f t="shared" si="7"/>
        <v>0</v>
      </c>
      <c r="AO19" s="2" t="str">
        <f t="shared" si="7"/>
        <v>N.A.</v>
      </c>
      <c r="AP19" s="16">
        <f t="shared" ref="AP19" si="8">IFERROR(L19/AA19, "N.A.")</f>
        <v>5630.454022988506</v>
      </c>
      <c r="AQ19" s="17">
        <f t="shared" ref="AQ19" si="9">IFERROR(M19/AB19, "N.A.")</f>
        <v>6394.0447303613628</v>
      </c>
      <c r="AR19" s="13">
        <f t="shared" ref="AR19" si="10">IFERROR(N19/AC19, "N.A.")</f>
        <v>6043.5924133242697</v>
      </c>
    </row>
    <row r="20" spans="1:44" ht="15" customHeight="1" thickBot="1" x14ac:dyDescent="0.3">
      <c r="A20" s="5" t="s">
        <v>0</v>
      </c>
      <c r="B20" s="49">
        <f>B19+C19</f>
        <v>175557924.00000003</v>
      </c>
      <c r="C20" s="50"/>
      <c r="D20" s="49">
        <f>D19+E19</f>
        <v>10619920</v>
      </c>
      <c r="E20" s="50"/>
      <c r="F20" s="49">
        <f>F19+G19</f>
        <v>16569900</v>
      </c>
      <c r="G20" s="50"/>
      <c r="H20" s="49">
        <f>H19+I19</f>
        <v>19505367</v>
      </c>
      <c r="I20" s="50"/>
      <c r="J20" s="49">
        <f>J19+K19</f>
        <v>0</v>
      </c>
      <c r="K20" s="50"/>
      <c r="L20" s="49">
        <f>L19+M19</f>
        <v>222253111.00000003</v>
      </c>
      <c r="M20" s="51"/>
      <c r="N20" s="20">
        <f>B20+D20+F20+H20+J20</f>
        <v>222253111.00000003</v>
      </c>
      <c r="P20" s="5" t="s">
        <v>0</v>
      </c>
      <c r="Q20" s="49">
        <f>Q19+R19</f>
        <v>27838</v>
      </c>
      <c r="R20" s="50"/>
      <c r="S20" s="49">
        <f>S19+T19</f>
        <v>1677</v>
      </c>
      <c r="T20" s="50"/>
      <c r="U20" s="49">
        <f>U19+V19</f>
        <v>1051</v>
      </c>
      <c r="V20" s="50"/>
      <c r="W20" s="49">
        <f>W19+X19</f>
        <v>4954</v>
      </c>
      <c r="X20" s="50"/>
      <c r="Y20" s="49">
        <f>Y19+Z19</f>
        <v>1255</v>
      </c>
      <c r="Z20" s="50"/>
      <c r="AA20" s="49">
        <f>AA19+AB19</f>
        <v>36775</v>
      </c>
      <c r="AB20" s="50"/>
      <c r="AC20" s="21">
        <f>Q20+S20+U20+W20+Y20</f>
        <v>36775</v>
      </c>
      <c r="AE20" s="5" t="s">
        <v>0</v>
      </c>
      <c r="AF20" s="29">
        <f>IFERROR(B20/Q20,"N.A.")</f>
        <v>6306.412960701201</v>
      </c>
      <c r="AG20" s="30"/>
      <c r="AH20" s="29">
        <f>IFERROR(D20/S20,"N.A.")</f>
        <v>6332.6893261776986</v>
      </c>
      <c r="AI20" s="30"/>
      <c r="AJ20" s="29">
        <f>IFERROR(F20/U20,"N.A.")</f>
        <v>15765.842055185538</v>
      </c>
      <c r="AK20" s="30"/>
      <c r="AL20" s="29">
        <f>IFERROR(H20/W20,"N.A.")</f>
        <v>3937.2965280581348</v>
      </c>
      <c r="AM20" s="30"/>
      <c r="AN20" s="29">
        <f>IFERROR(J20/Y20,"N.A.")</f>
        <v>0</v>
      </c>
      <c r="AO20" s="30"/>
      <c r="AP20" s="29">
        <f>IFERROR(L20/AA20,"N.A.")</f>
        <v>6043.5924133242697</v>
      </c>
      <c r="AQ20" s="30"/>
      <c r="AR20" s="18">
        <f>IFERROR(N20/AC20, "N.A.")</f>
        <v>6043.5924133242697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>
        <v>16055120.000000002</v>
      </c>
      <c r="C27" s="2"/>
      <c r="D27" s="2">
        <v>4566590</v>
      </c>
      <c r="E27" s="2"/>
      <c r="F27" s="2">
        <v>4545620</v>
      </c>
      <c r="G27" s="2"/>
      <c r="H27" s="2">
        <v>12387794.999999998</v>
      </c>
      <c r="I27" s="2"/>
      <c r="J27" s="2"/>
      <c r="K27" s="2"/>
      <c r="L27" s="1">
        <f t="shared" ref="L27:M30" si="11">B27+D27+F27+H27+J27</f>
        <v>37555125</v>
      </c>
      <c r="M27" s="12">
        <f t="shared" si="11"/>
        <v>0</v>
      </c>
      <c r="N27" s="13">
        <f>L27+M27</f>
        <v>37555125</v>
      </c>
      <c r="P27" s="3" t="s">
        <v>12</v>
      </c>
      <c r="Q27" s="2">
        <v>2429</v>
      </c>
      <c r="R27" s="2">
        <v>0</v>
      </c>
      <c r="S27" s="2">
        <v>568</v>
      </c>
      <c r="T27" s="2">
        <v>0</v>
      </c>
      <c r="U27" s="2">
        <v>356</v>
      </c>
      <c r="V27" s="2">
        <v>0</v>
      </c>
      <c r="W27" s="2">
        <v>2447</v>
      </c>
      <c r="X27" s="2">
        <v>0</v>
      </c>
      <c r="Y27" s="2">
        <v>0</v>
      </c>
      <c r="Z27" s="2">
        <v>0</v>
      </c>
      <c r="AA27" s="1">
        <f t="shared" ref="AA27:AB30" si="12">Q27+S27+U27+W27+Y27</f>
        <v>5800</v>
      </c>
      <c r="AB27" s="12">
        <f t="shared" si="12"/>
        <v>0</v>
      </c>
      <c r="AC27" s="13">
        <f>AA27+AB27</f>
        <v>5800</v>
      </c>
      <c r="AE27" s="3" t="s">
        <v>12</v>
      </c>
      <c r="AF27" s="2">
        <f t="shared" ref="AF27:AR30" si="13">IFERROR(B27/Q27, "N.A.")</f>
        <v>6609.7653355290249</v>
      </c>
      <c r="AG27" s="2" t="str">
        <f t="shared" si="13"/>
        <v>N.A.</v>
      </c>
      <c r="AH27" s="2">
        <f t="shared" si="13"/>
        <v>8039.7711267605637</v>
      </c>
      <c r="AI27" s="2" t="str">
        <f t="shared" si="13"/>
        <v>N.A.</v>
      </c>
      <c r="AJ27" s="2">
        <f t="shared" si="13"/>
        <v>12768.595505617977</v>
      </c>
      <c r="AK27" s="2" t="str">
        <f t="shared" si="13"/>
        <v>N.A.</v>
      </c>
      <c r="AL27" s="2">
        <f t="shared" si="13"/>
        <v>5062.4417654270528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>
        <f t="shared" si="13"/>
        <v>6475.0215517241377</v>
      </c>
      <c r="AQ27" s="17" t="str">
        <f t="shared" si="13"/>
        <v>N.A.</v>
      </c>
      <c r="AR27" s="13">
        <f t="shared" si="13"/>
        <v>6475.0215517241377</v>
      </c>
    </row>
    <row r="28" spans="1:44" ht="15" customHeight="1" thickBot="1" x14ac:dyDescent="0.3">
      <c r="A28" s="3" t="s">
        <v>13</v>
      </c>
      <c r="B28" s="2">
        <v>438858</v>
      </c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438858</v>
      </c>
      <c r="M28" s="12">
        <f t="shared" si="11"/>
        <v>0</v>
      </c>
      <c r="N28" s="13">
        <f>L28+M28</f>
        <v>438858</v>
      </c>
      <c r="P28" s="3" t="s">
        <v>13</v>
      </c>
      <c r="Q28" s="2">
        <v>243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1">
        <f t="shared" si="12"/>
        <v>243</v>
      </c>
      <c r="AB28" s="12">
        <f t="shared" si="12"/>
        <v>0</v>
      </c>
      <c r="AC28" s="13">
        <f>AA28+AB28</f>
        <v>243</v>
      </c>
      <c r="AE28" s="3" t="s">
        <v>13</v>
      </c>
      <c r="AF28" s="2">
        <f t="shared" si="13"/>
        <v>1806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>
        <f t="shared" si="13"/>
        <v>1806</v>
      </c>
      <c r="AQ28" s="17" t="str">
        <f t="shared" si="13"/>
        <v>N.A.</v>
      </c>
      <c r="AR28" s="13">
        <f t="shared" si="13"/>
        <v>1806</v>
      </c>
    </row>
    <row r="29" spans="1:44" ht="15" customHeight="1" thickBot="1" x14ac:dyDescent="0.3">
      <c r="A29" s="3" t="s">
        <v>14</v>
      </c>
      <c r="B29" s="2">
        <v>24562128</v>
      </c>
      <c r="C29" s="2">
        <v>83044090</v>
      </c>
      <c r="D29" s="2">
        <v>3590010</v>
      </c>
      <c r="E29" s="2">
        <v>174000</v>
      </c>
      <c r="F29" s="2"/>
      <c r="G29" s="2">
        <v>6979880</v>
      </c>
      <c r="H29" s="2"/>
      <c r="I29" s="2">
        <v>1725000</v>
      </c>
      <c r="J29" s="2">
        <v>0</v>
      </c>
      <c r="K29" s="2"/>
      <c r="L29" s="1">
        <f t="shared" si="11"/>
        <v>28152138</v>
      </c>
      <c r="M29" s="12">
        <f t="shared" si="11"/>
        <v>91922970</v>
      </c>
      <c r="N29" s="13">
        <f>L29+M29</f>
        <v>120075108</v>
      </c>
      <c r="P29" s="3" t="s">
        <v>14</v>
      </c>
      <c r="Q29" s="2">
        <v>3722</v>
      </c>
      <c r="R29" s="2">
        <v>13623</v>
      </c>
      <c r="S29" s="2">
        <v>723</v>
      </c>
      <c r="T29" s="2">
        <v>87</v>
      </c>
      <c r="U29" s="2">
        <v>0</v>
      </c>
      <c r="V29" s="2">
        <v>391</v>
      </c>
      <c r="W29" s="2">
        <v>0</v>
      </c>
      <c r="X29" s="2">
        <v>115</v>
      </c>
      <c r="Y29" s="2">
        <v>202</v>
      </c>
      <c r="Z29" s="2">
        <v>0</v>
      </c>
      <c r="AA29" s="1">
        <f t="shared" si="12"/>
        <v>4647</v>
      </c>
      <c r="AB29" s="12">
        <f t="shared" si="12"/>
        <v>14216</v>
      </c>
      <c r="AC29" s="13">
        <f>AA29+AB29</f>
        <v>18863</v>
      </c>
      <c r="AE29" s="3" t="s">
        <v>14</v>
      </c>
      <c r="AF29" s="2">
        <f t="shared" si="13"/>
        <v>6599.1746372917787</v>
      </c>
      <c r="AG29" s="2">
        <f t="shared" si="13"/>
        <v>6095.873889745284</v>
      </c>
      <c r="AH29" s="2">
        <f t="shared" si="13"/>
        <v>4965.4356846473029</v>
      </c>
      <c r="AI29" s="2">
        <f t="shared" si="13"/>
        <v>2000</v>
      </c>
      <c r="AJ29" s="2" t="str">
        <f t="shared" si="13"/>
        <v>N.A.</v>
      </c>
      <c r="AK29" s="2">
        <f t="shared" si="13"/>
        <v>17851.355498721226</v>
      </c>
      <c r="AL29" s="2" t="str">
        <f t="shared" si="13"/>
        <v>N.A.</v>
      </c>
      <c r="AM29" s="2">
        <f t="shared" si="13"/>
        <v>15000</v>
      </c>
      <c r="AN29" s="2">
        <f t="shared" si="13"/>
        <v>0</v>
      </c>
      <c r="AO29" s="2" t="str">
        <f t="shared" si="13"/>
        <v>N.A.</v>
      </c>
      <c r="AP29" s="16">
        <f t="shared" si="13"/>
        <v>6058.1316978695932</v>
      </c>
      <c r="AQ29" s="17">
        <f t="shared" si="13"/>
        <v>6466.1627743387735</v>
      </c>
      <c r="AR29" s="13">
        <f t="shared" si="13"/>
        <v>6365.642156602873</v>
      </c>
    </row>
    <row r="30" spans="1:44" ht="15" customHeight="1" thickBot="1" x14ac:dyDescent="0.3">
      <c r="A30" s="3" t="s">
        <v>15</v>
      </c>
      <c r="B30" s="2"/>
      <c r="C30" s="2">
        <v>480000</v>
      </c>
      <c r="D30" s="2">
        <v>423120</v>
      </c>
      <c r="E30" s="2"/>
      <c r="F30" s="2"/>
      <c r="G30" s="2"/>
      <c r="H30" s="2">
        <v>224460</v>
      </c>
      <c r="I30" s="2"/>
      <c r="J30" s="2"/>
      <c r="K30" s="2"/>
      <c r="L30" s="1">
        <f t="shared" si="11"/>
        <v>647580</v>
      </c>
      <c r="M30" s="12">
        <f t="shared" si="11"/>
        <v>480000</v>
      </c>
      <c r="N30" s="13">
        <f>L30+M30</f>
        <v>1127580</v>
      </c>
      <c r="P30" s="3" t="s">
        <v>15</v>
      </c>
      <c r="Q30" s="2">
        <v>0</v>
      </c>
      <c r="R30" s="2">
        <v>144</v>
      </c>
      <c r="S30" s="2">
        <v>82</v>
      </c>
      <c r="T30" s="2">
        <v>0</v>
      </c>
      <c r="U30" s="2">
        <v>0</v>
      </c>
      <c r="V30" s="2">
        <v>0</v>
      </c>
      <c r="W30" s="2">
        <v>87</v>
      </c>
      <c r="X30" s="2">
        <v>0</v>
      </c>
      <c r="Y30" s="2">
        <v>0</v>
      </c>
      <c r="Z30" s="2">
        <v>0</v>
      </c>
      <c r="AA30" s="1">
        <f t="shared" si="12"/>
        <v>169</v>
      </c>
      <c r="AB30" s="12">
        <f t="shared" si="12"/>
        <v>144</v>
      </c>
      <c r="AC30" s="19">
        <f>AA30+AB30</f>
        <v>313</v>
      </c>
      <c r="AE30" s="3" t="s">
        <v>15</v>
      </c>
      <c r="AF30" s="2" t="str">
        <f t="shared" si="13"/>
        <v>N.A.</v>
      </c>
      <c r="AG30" s="2">
        <f t="shared" si="13"/>
        <v>3333.3333333333335</v>
      </c>
      <c r="AH30" s="2">
        <f t="shared" si="13"/>
        <v>5160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>
        <f t="shared" si="13"/>
        <v>2580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>
        <f t="shared" si="13"/>
        <v>3831.834319526627</v>
      </c>
      <c r="AQ30" s="17">
        <f t="shared" si="13"/>
        <v>3333.3333333333335</v>
      </c>
      <c r="AR30" s="13">
        <f t="shared" si="13"/>
        <v>3602.4920127795526</v>
      </c>
    </row>
    <row r="31" spans="1:44" ht="15" customHeight="1" thickBot="1" x14ac:dyDescent="0.3">
      <c r="A31" s="4" t="s">
        <v>16</v>
      </c>
      <c r="B31" s="2">
        <v>41056105.999999993</v>
      </c>
      <c r="C31" s="2">
        <v>83524090</v>
      </c>
      <c r="D31" s="2">
        <v>8579720</v>
      </c>
      <c r="E31" s="2">
        <v>174000</v>
      </c>
      <c r="F31" s="2">
        <v>4545620</v>
      </c>
      <c r="G31" s="2">
        <v>6979880</v>
      </c>
      <c r="H31" s="2">
        <v>12612254.999999998</v>
      </c>
      <c r="I31" s="2">
        <v>1725000</v>
      </c>
      <c r="J31" s="2">
        <v>0</v>
      </c>
      <c r="K31" s="2"/>
      <c r="L31" s="1">
        <f t="shared" ref="L31" si="14">B31+D31+F31+H31+J31</f>
        <v>66793700.999999993</v>
      </c>
      <c r="M31" s="12">
        <f t="shared" ref="M31" si="15">C31+E31+G31+I31+K31</f>
        <v>92402970</v>
      </c>
      <c r="N31" s="19">
        <f>L31+M31</f>
        <v>159196671</v>
      </c>
      <c r="P31" s="4" t="s">
        <v>16</v>
      </c>
      <c r="Q31" s="2">
        <v>6394</v>
      </c>
      <c r="R31" s="2">
        <v>13767</v>
      </c>
      <c r="S31" s="2">
        <v>1373</v>
      </c>
      <c r="T31" s="2">
        <v>87</v>
      </c>
      <c r="U31" s="2">
        <v>356</v>
      </c>
      <c r="V31" s="2">
        <v>391</v>
      </c>
      <c r="W31" s="2">
        <v>2534</v>
      </c>
      <c r="X31" s="2">
        <v>115</v>
      </c>
      <c r="Y31" s="2">
        <v>202</v>
      </c>
      <c r="Z31" s="2">
        <v>0</v>
      </c>
      <c r="AA31" s="1">
        <f t="shared" ref="AA31" si="16">Q31+S31+U31+W31+Y31</f>
        <v>10859</v>
      </c>
      <c r="AB31" s="12">
        <f t="shared" ref="AB31" si="17">R31+T31+V31+X31+Z31</f>
        <v>14360</v>
      </c>
      <c r="AC31" s="13">
        <f>AA31+AB31</f>
        <v>25219</v>
      </c>
      <c r="AE31" s="4" t="s">
        <v>16</v>
      </c>
      <c r="AF31" s="2">
        <f t="shared" ref="AF31:AO31" si="18">IFERROR(B31/Q31, "N.A.")</f>
        <v>6421.0362840162643</v>
      </c>
      <c r="AG31" s="2">
        <f t="shared" si="18"/>
        <v>6066.9782813975453</v>
      </c>
      <c r="AH31" s="2">
        <f t="shared" si="18"/>
        <v>6248.8856518572466</v>
      </c>
      <c r="AI31" s="2">
        <f t="shared" si="18"/>
        <v>2000</v>
      </c>
      <c r="AJ31" s="2">
        <f t="shared" si="18"/>
        <v>12768.595505617977</v>
      </c>
      <c r="AK31" s="2">
        <f t="shared" si="18"/>
        <v>17851.355498721226</v>
      </c>
      <c r="AL31" s="2">
        <f t="shared" si="18"/>
        <v>4977.2119179163374</v>
      </c>
      <c r="AM31" s="2">
        <f t="shared" si="18"/>
        <v>15000</v>
      </c>
      <c r="AN31" s="2">
        <f t="shared" si="18"/>
        <v>0</v>
      </c>
      <c r="AO31" s="2" t="str">
        <f t="shared" si="18"/>
        <v>N.A.</v>
      </c>
      <c r="AP31" s="16">
        <f t="shared" ref="AP31" si="19">IFERROR(L31/AA31, "N.A.")</f>
        <v>6150.9992632839112</v>
      </c>
      <c r="AQ31" s="17">
        <f t="shared" ref="AQ31" si="20">IFERROR(M31/AB31, "N.A.")</f>
        <v>6434.7472144846797</v>
      </c>
      <c r="AR31" s="13">
        <f t="shared" ref="AR31" si="21">IFERROR(N31/AC31, "N.A.")</f>
        <v>6312.568737856378</v>
      </c>
    </row>
    <row r="32" spans="1:44" ht="15" customHeight="1" thickBot="1" x14ac:dyDescent="0.3">
      <c r="A32" s="5" t="s">
        <v>0</v>
      </c>
      <c r="B32" s="49">
        <f>B31+C31</f>
        <v>124580196</v>
      </c>
      <c r="C32" s="50"/>
      <c r="D32" s="49">
        <f>D31+E31</f>
        <v>8753720</v>
      </c>
      <c r="E32" s="50"/>
      <c r="F32" s="49">
        <f>F31+G31</f>
        <v>11525500</v>
      </c>
      <c r="G32" s="50"/>
      <c r="H32" s="49">
        <f>H31+I31</f>
        <v>14337254.999999998</v>
      </c>
      <c r="I32" s="50"/>
      <c r="J32" s="49">
        <f>J31+K31</f>
        <v>0</v>
      </c>
      <c r="K32" s="50"/>
      <c r="L32" s="49">
        <f>L31+M31</f>
        <v>159196671</v>
      </c>
      <c r="M32" s="51"/>
      <c r="N32" s="20">
        <f>B32+D32+F32+H32+J32</f>
        <v>159196671</v>
      </c>
      <c r="P32" s="5" t="s">
        <v>0</v>
      </c>
      <c r="Q32" s="49">
        <f>Q31+R31</f>
        <v>20161</v>
      </c>
      <c r="R32" s="50"/>
      <c r="S32" s="49">
        <f>S31+T31</f>
        <v>1460</v>
      </c>
      <c r="T32" s="50"/>
      <c r="U32" s="49">
        <f>U31+V31</f>
        <v>747</v>
      </c>
      <c r="V32" s="50"/>
      <c r="W32" s="49">
        <f>W31+X31</f>
        <v>2649</v>
      </c>
      <c r="X32" s="50"/>
      <c r="Y32" s="49">
        <f>Y31+Z31</f>
        <v>202</v>
      </c>
      <c r="Z32" s="50"/>
      <c r="AA32" s="49">
        <f>AA31+AB31</f>
        <v>25219</v>
      </c>
      <c r="AB32" s="50"/>
      <c r="AC32" s="21">
        <f>Q32+S32+U32+W32+Y32</f>
        <v>25219</v>
      </c>
      <c r="AE32" s="5" t="s">
        <v>0</v>
      </c>
      <c r="AF32" s="29">
        <f>IFERROR(B32/Q32,"N.A.")</f>
        <v>6179.2667030405237</v>
      </c>
      <c r="AG32" s="30"/>
      <c r="AH32" s="29">
        <f>IFERROR(D32/S32,"N.A.")</f>
        <v>5995.6986301369861</v>
      </c>
      <c r="AI32" s="30"/>
      <c r="AJ32" s="29">
        <f>IFERROR(F32/U32,"N.A.")</f>
        <v>15429.04953145917</v>
      </c>
      <c r="AK32" s="30"/>
      <c r="AL32" s="29">
        <f>IFERROR(H32/W32,"N.A.")</f>
        <v>5412.3272933182325</v>
      </c>
      <c r="AM32" s="30"/>
      <c r="AN32" s="29">
        <f>IFERROR(J32/Y32,"N.A.")</f>
        <v>0</v>
      </c>
      <c r="AO32" s="30"/>
      <c r="AP32" s="29">
        <f>IFERROR(L32/AA32,"N.A.")</f>
        <v>6312.568737856378</v>
      </c>
      <c r="AQ32" s="30"/>
      <c r="AR32" s="18">
        <f>IFERROR(N32/AC32, "N.A.")</f>
        <v>6312.568737856378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>
        <v>969650</v>
      </c>
      <c r="C39" s="2"/>
      <c r="D39" s="2"/>
      <c r="E39" s="2"/>
      <c r="F39" s="2"/>
      <c r="G39" s="2"/>
      <c r="H39" s="2">
        <v>3615811.9999999995</v>
      </c>
      <c r="I39" s="2"/>
      <c r="J39" s="2">
        <v>0</v>
      </c>
      <c r="K39" s="2"/>
      <c r="L39" s="1">
        <f t="shared" ref="L39:M42" si="22">B39+D39+F39+H39+J39</f>
        <v>4585462</v>
      </c>
      <c r="M39" s="12">
        <f t="shared" si="22"/>
        <v>0</v>
      </c>
      <c r="N39" s="13">
        <f>L39+M39</f>
        <v>4585462</v>
      </c>
      <c r="P39" s="3" t="s">
        <v>12</v>
      </c>
      <c r="Q39" s="2">
        <v>373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2108</v>
      </c>
      <c r="X39" s="2">
        <v>0</v>
      </c>
      <c r="Y39" s="2">
        <v>938</v>
      </c>
      <c r="Z39" s="2">
        <v>0</v>
      </c>
      <c r="AA39" s="1">
        <f t="shared" ref="AA39:AB42" si="23">Q39+S39+U39+W39+Y39</f>
        <v>3419</v>
      </c>
      <c r="AB39" s="12">
        <f t="shared" si="23"/>
        <v>0</v>
      </c>
      <c r="AC39" s="13">
        <f>AA39+AB39</f>
        <v>3419</v>
      </c>
      <c r="AE39" s="3" t="s">
        <v>12</v>
      </c>
      <c r="AF39" s="2">
        <f t="shared" ref="AF39:AR42" si="24">IFERROR(B39/Q39, "N.A.")</f>
        <v>2599.5978552278821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>
        <f t="shared" si="24"/>
        <v>1715.2808349146108</v>
      </c>
      <c r="AM39" s="2" t="str">
        <f t="shared" si="24"/>
        <v>N.A.</v>
      </c>
      <c r="AN39" s="2">
        <f t="shared" si="24"/>
        <v>0</v>
      </c>
      <c r="AO39" s="2" t="str">
        <f t="shared" si="24"/>
        <v>N.A.</v>
      </c>
      <c r="AP39" s="16">
        <f t="shared" si="24"/>
        <v>1341.1705176952325</v>
      </c>
      <c r="AQ39" s="17" t="str">
        <f t="shared" si="24"/>
        <v>N.A.</v>
      </c>
      <c r="AR39" s="13">
        <f t="shared" si="24"/>
        <v>1341.1705176952325</v>
      </c>
    </row>
    <row r="40" spans="1:44" ht="15" customHeight="1" thickBot="1" x14ac:dyDescent="0.3">
      <c r="A40" s="3" t="s">
        <v>13</v>
      </c>
      <c r="B40" s="2">
        <v>2979540</v>
      </c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2979540</v>
      </c>
      <c r="M40" s="12">
        <f t="shared" si="22"/>
        <v>0</v>
      </c>
      <c r="N40" s="13">
        <f>L40+M40</f>
        <v>2979540</v>
      </c>
      <c r="P40" s="3" t="s">
        <v>13</v>
      </c>
      <c r="Q40" s="2">
        <v>828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1">
        <f t="shared" si="23"/>
        <v>828</v>
      </c>
      <c r="AB40" s="12">
        <f t="shared" si="23"/>
        <v>0</v>
      </c>
      <c r="AC40" s="13">
        <f>AA40+AB40</f>
        <v>828</v>
      </c>
      <c r="AE40" s="3" t="s">
        <v>13</v>
      </c>
      <c r="AF40" s="2">
        <f t="shared" si="24"/>
        <v>3598.478260869565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>
        <f t="shared" si="24"/>
        <v>3598.478260869565</v>
      </c>
      <c r="AQ40" s="17" t="str">
        <f t="shared" si="24"/>
        <v>N.A.</v>
      </c>
      <c r="AR40" s="13">
        <f t="shared" si="24"/>
        <v>3598.478260869565</v>
      </c>
    </row>
    <row r="41" spans="1:44" ht="15" customHeight="1" thickBot="1" x14ac:dyDescent="0.3">
      <c r="A41" s="3" t="s">
        <v>14</v>
      </c>
      <c r="B41" s="2">
        <v>19923900</v>
      </c>
      <c r="C41" s="2">
        <v>27104638.000000007</v>
      </c>
      <c r="D41" s="2">
        <v>748200</v>
      </c>
      <c r="E41" s="2">
        <v>1118000</v>
      </c>
      <c r="F41" s="2"/>
      <c r="G41" s="2">
        <v>5044400</v>
      </c>
      <c r="H41" s="2"/>
      <c r="I41" s="2">
        <v>1552299.9999999998</v>
      </c>
      <c r="J41" s="2">
        <v>0</v>
      </c>
      <c r="K41" s="2"/>
      <c r="L41" s="1">
        <f t="shared" si="22"/>
        <v>20672100</v>
      </c>
      <c r="M41" s="12">
        <f t="shared" si="22"/>
        <v>34819338.000000007</v>
      </c>
      <c r="N41" s="13">
        <f>L41+M41</f>
        <v>55491438.000000007</v>
      </c>
      <c r="P41" s="3" t="s">
        <v>14</v>
      </c>
      <c r="Q41" s="2">
        <v>1570</v>
      </c>
      <c r="R41" s="2">
        <v>4906</v>
      </c>
      <c r="S41" s="2">
        <v>87</v>
      </c>
      <c r="T41" s="2">
        <v>130</v>
      </c>
      <c r="U41" s="2">
        <v>0</v>
      </c>
      <c r="V41" s="2">
        <v>304</v>
      </c>
      <c r="W41" s="2">
        <v>0</v>
      </c>
      <c r="X41" s="2">
        <v>197</v>
      </c>
      <c r="Y41" s="2">
        <v>115</v>
      </c>
      <c r="Z41" s="2">
        <v>0</v>
      </c>
      <c r="AA41" s="1">
        <f t="shared" si="23"/>
        <v>1772</v>
      </c>
      <c r="AB41" s="12">
        <f t="shared" si="23"/>
        <v>5537</v>
      </c>
      <c r="AC41" s="13">
        <f>AA41+AB41</f>
        <v>7309</v>
      </c>
      <c r="AE41" s="3" t="s">
        <v>14</v>
      </c>
      <c r="AF41" s="2">
        <f t="shared" si="24"/>
        <v>12690.382165605095</v>
      </c>
      <c r="AG41" s="2">
        <f t="shared" si="24"/>
        <v>5524.7937219730957</v>
      </c>
      <c r="AH41" s="2">
        <f t="shared" si="24"/>
        <v>8600</v>
      </c>
      <c r="AI41" s="2">
        <f t="shared" si="24"/>
        <v>8600</v>
      </c>
      <c r="AJ41" s="2" t="str">
        <f t="shared" si="24"/>
        <v>N.A.</v>
      </c>
      <c r="AK41" s="2">
        <f t="shared" si="24"/>
        <v>16593.42105263158</v>
      </c>
      <c r="AL41" s="2" t="str">
        <f t="shared" si="24"/>
        <v>N.A.</v>
      </c>
      <c r="AM41" s="2">
        <f t="shared" si="24"/>
        <v>7879.6954314720797</v>
      </c>
      <c r="AN41" s="2">
        <f t="shared" si="24"/>
        <v>0</v>
      </c>
      <c r="AO41" s="2" t="str">
        <f t="shared" si="24"/>
        <v>N.A.</v>
      </c>
      <c r="AP41" s="16">
        <f t="shared" si="24"/>
        <v>11665.970654627539</v>
      </c>
      <c r="AQ41" s="17">
        <f t="shared" si="24"/>
        <v>6288.4843778219265</v>
      </c>
      <c r="AR41" s="13">
        <f t="shared" si="24"/>
        <v>7592.2065946093871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>
        <v>23873090.000000004</v>
      </c>
      <c r="C43" s="2">
        <v>27104638.000000007</v>
      </c>
      <c r="D43" s="2">
        <v>748200</v>
      </c>
      <c r="E43" s="2">
        <v>1118000</v>
      </c>
      <c r="F43" s="2"/>
      <c r="G43" s="2">
        <v>5044400</v>
      </c>
      <c r="H43" s="2">
        <v>3615811.9999999995</v>
      </c>
      <c r="I43" s="2">
        <v>1552299.9999999998</v>
      </c>
      <c r="J43" s="2">
        <v>0</v>
      </c>
      <c r="K43" s="2"/>
      <c r="L43" s="1">
        <f t="shared" ref="L43" si="25">B43+D43+F43+H43+J43</f>
        <v>28237102.000000004</v>
      </c>
      <c r="M43" s="12">
        <f t="shared" ref="M43" si="26">C43+E43+G43+I43+K43</f>
        <v>34819338.000000007</v>
      </c>
      <c r="N43" s="19">
        <f>L43+M43</f>
        <v>63056440.000000015</v>
      </c>
      <c r="P43" s="4" t="s">
        <v>16</v>
      </c>
      <c r="Q43" s="2">
        <v>2771</v>
      </c>
      <c r="R43" s="2">
        <v>4906</v>
      </c>
      <c r="S43" s="2">
        <v>87</v>
      </c>
      <c r="T43" s="2">
        <v>130</v>
      </c>
      <c r="U43" s="2">
        <v>0</v>
      </c>
      <c r="V43" s="2">
        <v>304</v>
      </c>
      <c r="W43" s="2">
        <v>2108</v>
      </c>
      <c r="X43" s="2">
        <v>197</v>
      </c>
      <c r="Y43" s="2">
        <v>1053</v>
      </c>
      <c r="Z43" s="2">
        <v>0</v>
      </c>
      <c r="AA43" s="1">
        <f t="shared" ref="AA43" si="27">Q43+S43+U43+W43+Y43</f>
        <v>6019</v>
      </c>
      <c r="AB43" s="12">
        <f t="shared" ref="AB43" si="28">R43+T43+V43+X43+Z43</f>
        <v>5537</v>
      </c>
      <c r="AC43" s="19">
        <f>AA43+AB43</f>
        <v>11556</v>
      </c>
      <c r="AE43" s="4" t="s">
        <v>16</v>
      </c>
      <c r="AF43" s="2">
        <f t="shared" ref="AF43:AO43" si="29">IFERROR(B43/Q43, "N.A.")</f>
        <v>8615.3338145073994</v>
      </c>
      <c r="AG43" s="2">
        <f t="shared" si="29"/>
        <v>5524.7937219730957</v>
      </c>
      <c r="AH43" s="2">
        <f t="shared" si="29"/>
        <v>8600</v>
      </c>
      <c r="AI43" s="2">
        <f t="shared" si="29"/>
        <v>8600</v>
      </c>
      <c r="AJ43" s="2" t="str">
        <f t="shared" si="29"/>
        <v>N.A.</v>
      </c>
      <c r="AK43" s="2">
        <f t="shared" si="29"/>
        <v>16593.42105263158</v>
      </c>
      <c r="AL43" s="2">
        <f t="shared" si="29"/>
        <v>1715.2808349146108</v>
      </c>
      <c r="AM43" s="2">
        <f t="shared" si="29"/>
        <v>7879.6954314720797</v>
      </c>
      <c r="AN43" s="2">
        <f t="shared" si="29"/>
        <v>0</v>
      </c>
      <c r="AO43" s="2" t="str">
        <f t="shared" si="29"/>
        <v>N.A.</v>
      </c>
      <c r="AP43" s="16">
        <f t="shared" ref="AP43" si="30">IFERROR(L43/AA43, "N.A.")</f>
        <v>4691.3277953148372</v>
      </c>
      <c r="AQ43" s="17">
        <f t="shared" ref="AQ43" si="31">IFERROR(M43/AB43, "N.A.")</f>
        <v>6288.4843778219265</v>
      </c>
      <c r="AR43" s="13">
        <f t="shared" ref="AR43" si="32">IFERROR(N43/AC43, "N.A.")</f>
        <v>5456.5974385600566</v>
      </c>
    </row>
    <row r="44" spans="1:44" ht="15" customHeight="1" thickBot="1" x14ac:dyDescent="0.3">
      <c r="A44" s="5" t="s">
        <v>0</v>
      </c>
      <c r="B44" s="49">
        <f>B43+C43</f>
        <v>50977728.000000015</v>
      </c>
      <c r="C44" s="50"/>
      <c r="D44" s="49">
        <f>D43+E43</f>
        <v>1866200</v>
      </c>
      <c r="E44" s="50"/>
      <c r="F44" s="49">
        <f>F43+G43</f>
        <v>5044400</v>
      </c>
      <c r="G44" s="50"/>
      <c r="H44" s="49">
        <f>H43+I43</f>
        <v>5168111.9999999991</v>
      </c>
      <c r="I44" s="50"/>
      <c r="J44" s="49">
        <f>J43+K43</f>
        <v>0</v>
      </c>
      <c r="K44" s="50"/>
      <c r="L44" s="49">
        <f>L43+M43</f>
        <v>63056440.000000015</v>
      </c>
      <c r="M44" s="51"/>
      <c r="N44" s="20">
        <f>B44+D44+F44+H44+J44</f>
        <v>63056440.000000015</v>
      </c>
      <c r="P44" s="5" t="s">
        <v>0</v>
      </c>
      <c r="Q44" s="49">
        <f>Q43+R43</f>
        <v>7677</v>
      </c>
      <c r="R44" s="50"/>
      <c r="S44" s="49">
        <f>S43+T43</f>
        <v>217</v>
      </c>
      <c r="T44" s="50"/>
      <c r="U44" s="49">
        <f>U43+V43</f>
        <v>304</v>
      </c>
      <c r="V44" s="50"/>
      <c r="W44" s="49">
        <f>W43+X43</f>
        <v>2305</v>
      </c>
      <c r="X44" s="50"/>
      <c r="Y44" s="49">
        <f>Y43+Z43</f>
        <v>1053</v>
      </c>
      <c r="Z44" s="50"/>
      <c r="AA44" s="49">
        <f>AA43+AB43</f>
        <v>11556</v>
      </c>
      <c r="AB44" s="51"/>
      <c r="AC44" s="20">
        <f>Q44+S44+U44+W44+Y44</f>
        <v>11556</v>
      </c>
      <c r="AE44" s="5" t="s">
        <v>0</v>
      </c>
      <c r="AF44" s="29">
        <f>IFERROR(B44/Q44,"N.A.")</f>
        <v>6640.3188745603775</v>
      </c>
      <c r="AG44" s="30"/>
      <c r="AH44" s="29">
        <f>IFERROR(D44/S44,"N.A.")</f>
        <v>8600</v>
      </c>
      <c r="AI44" s="30"/>
      <c r="AJ44" s="29">
        <f>IFERROR(F44/U44,"N.A.")</f>
        <v>16593.42105263158</v>
      </c>
      <c r="AK44" s="30"/>
      <c r="AL44" s="29">
        <f>IFERROR(H44/W44,"N.A.")</f>
        <v>2242.1310195227761</v>
      </c>
      <c r="AM44" s="30"/>
      <c r="AN44" s="29">
        <f>IFERROR(J44/Y44,"N.A.")</f>
        <v>0</v>
      </c>
      <c r="AO44" s="30"/>
      <c r="AP44" s="29">
        <f>IFERROR(L44/AA44,"N.A.")</f>
        <v>5456.5974385600566</v>
      </c>
      <c r="AQ44" s="30"/>
      <c r="AR44" s="18">
        <f>IFERROR(N44/AC44, "N.A.")</f>
        <v>5456.5974385600566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/>
  <dimension ref="A1:AR44"/>
  <sheetViews>
    <sheetView zoomScaleNormal="100" workbookViewId="0"/>
  </sheetViews>
  <sheetFormatPr baseColWidth="10" defaultColWidth="16.85546875" defaultRowHeight="15" x14ac:dyDescent="0.25"/>
  <cols>
    <col min="1" max="1" width="31.42578125" customWidth="1"/>
    <col min="2" max="7" width="16.85546875" customWidth="1"/>
    <col min="10" max="10" width="16.85546875" customWidth="1"/>
    <col min="12" max="12" width="16.85546875" customWidth="1"/>
    <col min="15" max="15" width="16.85546875" customWidth="1"/>
    <col min="16" max="16" width="31.42578125" customWidth="1"/>
    <col min="17" max="22" width="16.85546875" customWidth="1"/>
    <col min="25" max="25" width="16.85546875" customWidth="1"/>
    <col min="27" max="27" width="16.85546875" customWidth="1"/>
    <col min="31" max="31" width="31.42578125" customWidth="1"/>
    <col min="32" max="37" width="16.85546875" customWidth="1"/>
    <col min="40" max="40" width="16.85546875" customWidth="1"/>
    <col min="42" max="42" width="16.85546875" customWidth="1"/>
  </cols>
  <sheetData>
    <row r="1" spans="1:44" ht="15" customHeight="1" x14ac:dyDescent="0.25">
      <c r="A1" s="22" t="s">
        <v>17</v>
      </c>
      <c r="B1" s="23" t="s">
        <v>38</v>
      </c>
    </row>
    <row r="2" spans="1:44" ht="15" customHeight="1" x14ac:dyDescent="0.25">
      <c r="A2" s="22" t="s">
        <v>18</v>
      </c>
      <c r="B2" s="23" t="s">
        <v>19</v>
      </c>
    </row>
    <row r="3" spans="1:44" ht="15" customHeight="1" x14ac:dyDescent="0.25">
      <c r="A3" s="22" t="s">
        <v>20</v>
      </c>
      <c r="B3" s="23" t="s">
        <v>27</v>
      </c>
      <c r="E3" s="9"/>
      <c r="F3" s="9"/>
      <c r="G3" s="9"/>
      <c r="H3" s="9"/>
      <c r="I3" s="9"/>
      <c r="J3" s="9"/>
      <c r="K3" s="9"/>
      <c r="L3" s="9"/>
      <c r="M3" s="9"/>
      <c r="N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44" ht="15" customHeight="1" x14ac:dyDescent="0.25">
      <c r="A4" s="22" t="s">
        <v>21</v>
      </c>
      <c r="B4" s="23" t="s">
        <v>22</v>
      </c>
      <c r="E4" s="9"/>
      <c r="F4" s="9"/>
      <c r="G4" s="9"/>
      <c r="H4" s="9"/>
      <c r="I4" s="9"/>
      <c r="J4" s="9"/>
      <c r="K4" s="9"/>
      <c r="L4" s="9"/>
      <c r="M4" s="9"/>
      <c r="N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44" ht="15" customHeight="1" x14ac:dyDescent="0.25">
      <c r="A5" s="22" t="s">
        <v>23</v>
      </c>
      <c r="B5" s="23" t="s">
        <v>37</v>
      </c>
      <c r="E5" s="9"/>
      <c r="F5" s="9"/>
      <c r="G5" s="9"/>
      <c r="H5" s="9"/>
      <c r="I5" s="9"/>
      <c r="J5" s="9"/>
      <c r="K5" s="9"/>
      <c r="L5" s="9"/>
      <c r="M5" s="9"/>
      <c r="N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44" ht="15" customHeight="1" x14ac:dyDescent="0.25">
      <c r="A6" s="22" t="s">
        <v>24</v>
      </c>
      <c r="B6" s="23">
        <v>2007</v>
      </c>
      <c r="E6" s="9"/>
      <c r="F6" s="9"/>
      <c r="G6" s="9"/>
      <c r="H6" s="9"/>
      <c r="I6" s="9"/>
      <c r="J6" s="9"/>
      <c r="K6" s="9"/>
      <c r="L6" s="9"/>
      <c r="M6" s="9"/>
      <c r="N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44" ht="15" customHeight="1" x14ac:dyDescent="0.25">
      <c r="A7" s="22" t="s">
        <v>25</v>
      </c>
      <c r="B7" s="24" t="s">
        <v>39</v>
      </c>
      <c r="E7" s="9"/>
      <c r="F7" s="9"/>
      <c r="G7" s="9"/>
      <c r="H7" s="9"/>
      <c r="I7" s="9"/>
      <c r="J7" s="9"/>
      <c r="K7" s="9"/>
      <c r="L7" s="9"/>
      <c r="M7" s="9"/>
      <c r="N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44" ht="15" customHeight="1" x14ac:dyDescent="0.25">
      <c r="A8" s="22" t="s">
        <v>26</v>
      </c>
      <c r="B8" s="25">
        <v>46003</v>
      </c>
      <c r="E8" s="9"/>
      <c r="F8" s="9"/>
      <c r="G8" s="9"/>
      <c r="H8" s="9"/>
      <c r="I8" s="9"/>
      <c r="J8" s="9"/>
      <c r="K8" s="9"/>
      <c r="L8" s="9"/>
      <c r="M8" s="9"/>
      <c r="N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44" ht="15" customHeight="1" x14ac:dyDescent="0.25"/>
    <row r="10" spans="1:44" s="14" customFormat="1" ht="23.25" customHeight="1" thickBot="1" x14ac:dyDescent="0.3">
      <c r="A10" s="15" t="s">
        <v>31</v>
      </c>
      <c r="P10" s="15" t="s">
        <v>28</v>
      </c>
      <c r="AE10" s="15" t="s">
        <v>34</v>
      </c>
    </row>
    <row r="11" spans="1:44" ht="15" customHeight="1" x14ac:dyDescent="0.25">
      <c r="A11" s="31" t="s">
        <v>1</v>
      </c>
      <c r="B11" s="34" t="s">
        <v>2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1" t="s">
        <v>0</v>
      </c>
      <c r="P11" s="31" t="s">
        <v>1</v>
      </c>
      <c r="Q11" s="34" t="s">
        <v>2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1" t="s">
        <v>0</v>
      </c>
      <c r="AE11" s="31" t="s">
        <v>1</v>
      </c>
      <c r="AF11" s="34" t="s">
        <v>2</v>
      </c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1" t="s">
        <v>0</v>
      </c>
    </row>
    <row r="12" spans="1:44" ht="15" customHeight="1" x14ac:dyDescent="0.25">
      <c r="A12" s="32"/>
      <c r="B12" s="36" t="s">
        <v>3</v>
      </c>
      <c r="C12" s="37"/>
      <c r="D12" s="37"/>
      <c r="E12" s="38"/>
      <c r="F12" s="39" t="s">
        <v>4</v>
      </c>
      <c r="G12" s="40"/>
      <c r="H12" s="39" t="s">
        <v>5</v>
      </c>
      <c r="I12" s="40"/>
      <c r="J12" s="39" t="s">
        <v>6</v>
      </c>
      <c r="K12" s="40"/>
      <c r="L12" s="39" t="s">
        <v>7</v>
      </c>
      <c r="M12" s="43"/>
      <c r="N12" s="32"/>
      <c r="P12" s="32"/>
      <c r="Q12" s="36" t="s">
        <v>3</v>
      </c>
      <c r="R12" s="37"/>
      <c r="S12" s="37"/>
      <c r="T12" s="38"/>
      <c r="U12" s="39" t="s">
        <v>4</v>
      </c>
      <c r="V12" s="40"/>
      <c r="W12" s="39" t="s">
        <v>5</v>
      </c>
      <c r="X12" s="40"/>
      <c r="Y12" s="39" t="s">
        <v>6</v>
      </c>
      <c r="Z12" s="40"/>
      <c r="AA12" s="39" t="s">
        <v>7</v>
      </c>
      <c r="AB12" s="43"/>
      <c r="AC12" s="32"/>
      <c r="AE12" s="32"/>
      <c r="AF12" s="36" t="s">
        <v>3</v>
      </c>
      <c r="AG12" s="37"/>
      <c r="AH12" s="37"/>
      <c r="AI12" s="38"/>
      <c r="AJ12" s="39" t="s">
        <v>4</v>
      </c>
      <c r="AK12" s="40"/>
      <c r="AL12" s="39" t="s">
        <v>5</v>
      </c>
      <c r="AM12" s="40"/>
      <c r="AN12" s="39" t="s">
        <v>6</v>
      </c>
      <c r="AO12" s="40"/>
      <c r="AP12" s="39" t="s">
        <v>7</v>
      </c>
      <c r="AQ12" s="43"/>
      <c r="AR12" s="32"/>
    </row>
    <row r="13" spans="1:44" ht="15" customHeight="1" thickBot="1" x14ac:dyDescent="0.3">
      <c r="A13" s="32"/>
      <c r="B13" s="45" t="s">
        <v>8</v>
      </c>
      <c r="C13" s="46"/>
      <c r="D13" s="47" t="s">
        <v>9</v>
      </c>
      <c r="E13" s="48"/>
      <c r="F13" s="41"/>
      <c r="G13" s="42"/>
      <c r="H13" s="41"/>
      <c r="I13" s="42"/>
      <c r="J13" s="41"/>
      <c r="K13" s="42"/>
      <c r="L13" s="41"/>
      <c r="M13" s="44"/>
      <c r="N13" s="32"/>
      <c r="P13" s="32"/>
      <c r="Q13" s="45" t="s">
        <v>8</v>
      </c>
      <c r="R13" s="46"/>
      <c r="S13" s="47" t="s">
        <v>9</v>
      </c>
      <c r="T13" s="48"/>
      <c r="U13" s="41"/>
      <c r="V13" s="42"/>
      <c r="W13" s="41"/>
      <c r="X13" s="42"/>
      <c r="Y13" s="41"/>
      <c r="Z13" s="42"/>
      <c r="AA13" s="41"/>
      <c r="AB13" s="44"/>
      <c r="AC13" s="32"/>
      <c r="AE13" s="32"/>
      <c r="AF13" s="45" t="s">
        <v>8</v>
      </c>
      <c r="AG13" s="46"/>
      <c r="AH13" s="47" t="s">
        <v>9</v>
      </c>
      <c r="AI13" s="48"/>
      <c r="AJ13" s="41"/>
      <c r="AK13" s="42"/>
      <c r="AL13" s="41"/>
      <c r="AM13" s="42"/>
      <c r="AN13" s="41"/>
      <c r="AO13" s="42"/>
      <c r="AP13" s="41"/>
      <c r="AQ13" s="44"/>
      <c r="AR13" s="32"/>
    </row>
    <row r="14" spans="1:44" ht="15" customHeight="1" thickBot="1" x14ac:dyDescent="0.3">
      <c r="A14" s="33"/>
      <c r="B14" s="10" t="s">
        <v>10</v>
      </c>
      <c r="C14" s="11" t="s">
        <v>11</v>
      </c>
      <c r="D14" s="10" t="s">
        <v>10</v>
      </c>
      <c r="E14" s="11" t="s">
        <v>11</v>
      </c>
      <c r="F14" s="10" t="s">
        <v>10</v>
      </c>
      <c r="G14" s="11" t="s">
        <v>11</v>
      </c>
      <c r="H14" s="10" t="s">
        <v>10</v>
      </c>
      <c r="I14" s="11" t="s">
        <v>11</v>
      </c>
      <c r="J14" s="10" t="s">
        <v>10</v>
      </c>
      <c r="K14" s="11" t="s">
        <v>11</v>
      </c>
      <c r="L14" s="10" t="s">
        <v>10</v>
      </c>
      <c r="M14" s="11" t="s">
        <v>11</v>
      </c>
      <c r="N14" s="33"/>
      <c r="P14" s="33"/>
      <c r="Q14" s="10" t="s">
        <v>10</v>
      </c>
      <c r="R14" s="11" t="s">
        <v>11</v>
      </c>
      <c r="S14" s="10" t="s">
        <v>10</v>
      </c>
      <c r="T14" s="11" t="s">
        <v>11</v>
      </c>
      <c r="U14" s="10" t="s">
        <v>10</v>
      </c>
      <c r="V14" s="11" t="s">
        <v>11</v>
      </c>
      <c r="W14" s="10" t="s">
        <v>10</v>
      </c>
      <c r="X14" s="11" t="s">
        <v>11</v>
      </c>
      <c r="Y14" s="10" t="s">
        <v>10</v>
      </c>
      <c r="Z14" s="11" t="s">
        <v>11</v>
      </c>
      <c r="AA14" s="10" t="s">
        <v>10</v>
      </c>
      <c r="AB14" s="11" t="s">
        <v>11</v>
      </c>
      <c r="AC14" s="33"/>
      <c r="AE14" s="33"/>
      <c r="AF14" s="10" t="s">
        <v>10</v>
      </c>
      <c r="AG14" s="11" t="s">
        <v>11</v>
      </c>
      <c r="AH14" s="10" t="s">
        <v>10</v>
      </c>
      <c r="AI14" s="11" t="s">
        <v>11</v>
      </c>
      <c r="AJ14" s="10" t="s">
        <v>10</v>
      </c>
      <c r="AK14" s="11" t="s">
        <v>11</v>
      </c>
      <c r="AL14" s="10" t="s">
        <v>10</v>
      </c>
      <c r="AM14" s="11" t="s">
        <v>11</v>
      </c>
      <c r="AN14" s="10" t="s">
        <v>10</v>
      </c>
      <c r="AO14" s="11" t="s">
        <v>11</v>
      </c>
      <c r="AP14" s="10" t="s">
        <v>10</v>
      </c>
      <c r="AQ14" s="11" t="s">
        <v>11</v>
      </c>
      <c r="AR14" s="33"/>
    </row>
    <row r="15" spans="1:44" ht="15" customHeight="1" thickBot="1" x14ac:dyDescent="0.3">
      <c r="A15" s="3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1">
        <f t="shared" ref="L15:M18" si="0">B15+D15+F15+H15+J15</f>
        <v>0</v>
      </c>
      <c r="M15" s="12">
        <f t="shared" si="0"/>
        <v>0</v>
      </c>
      <c r="N15" s="13">
        <f>L15+M15</f>
        <v>0</v>
      </c>
      <c r="P15" s="3" t="s">
        <v>12</v>
      </c>
      <c r="Q15" s="2"/>
      <c r="R15" s="2"/>
      <c r="S15" s="2"/>
      <c r="T15" s="2"/>
      <c r="U15" s="2"/>
      <c r="V15" s="2"/>
      <c r="W15" s="2"/>
      <c r="X15" s="2"/>
      <c r="Y15" s="2"/>
      <c r="Z15" s="2"/>
      <c r="AA15" s="1">
        <f t="shared" ref="AA15:AB18" si="1">Q15+S15+U15+W15+Y15</f>
        <v>0</v>
      </c>
      <c r="AB15" s="12">
        <f t="shared" si="1"/>
        <v>0</v>
      </c>
      <c r="AC15" s="13">
        <f>AA15+AB15</f>
        <v>0</v>
      </c>
      <c r="AE15" s="3" t="s">
        <v>12</v>
      </c>
      <c r="AF15" s="2" t="str">
        <f t="shared" ref="AF15:AR18" si="2">IFERROR(B15/Q15, "N.A.")</f>
        <v>N.A.</v>
      </c>
      <c r="AG15" s="2" t="str">
        <f t="shared" si="2"/>
        <v>N.A.</v>
      </c>
      <c r="AH15" s="2" t="str">
        <f t="shared" si="2"/>
        <v>N.A.</v>
      </c>
      <c r="AI15" s="2" t="str">
        <f t="shared" si="2"/>
        <v>N.A.</v>
      </c>
      <c r="AJ15" s="2" t="str">
        <f t="shared" si="2"/>
        <v>N.A.</v>
      </c>
      <c r="AK15" s="2" t="str">
        <f t="shared" si="2"/>
        <v>N.A.</v>
      </c>
      <c r="AL15" s="2" t="str">
        <f t="shared" si="2"/>
        <v>N.A.</v>
      </c>
      <c r="AM15" s="2" t="str">
        <f t="shared" si="2"/>
        <v>N.A.</v>
      </c>
      <c r="AN15" s="2" t="str">
        <f t="shared" si="2"/>
        <v>N.A.</v>
      </c>
      <c r="AO15" s="2" t="str">
        <f t="shared" si="2"/>
        <v>N.A.</v>
      </c>
      <c r="AP15" s="16" t="str">
        <f t="shared" si="2"/>
        <v>N.A.</v>
      </c>
      <c r="AQ15" s="17" t="str">
        <f t="shared" si="2"/>
        <v>N.A.</v>
      </c>
      <c r="AR15" s="13" t="str">
        <f t="shared" si="2"/>
        <v>N.A.</v>
      </c>
    </row>
    <row r="16" spans="1:44" ht="15" customHeight="1" thickBot="1" x14ac:dyDescent="0.3">
      <c r="A16" s="3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1">
        <f t="shared" si="0"/>
        <v>0</v>
      </c>
      <c r="M16" s="12">
        <f t="shared" si="0"/>
        <v>0</v>
      </c>
      <c r="N16" s="13">
        <f>L16+M16</f>
        <v>0</v>
      </c>
      <c r="P16" s="3" t="s">
        <v>13</v>
      </c>
      <c r="Q16" s="2"/>
      <c r="R16" s="2"/>
      <c r="S16" s="2"/>
      <c r="T16" s="2"/>
      <c r="U16" s="2"/>
      <c r="V16" s="2"/>
      <c r="W16" s="2"/>
      <c r="X16" s="2"/>
      <c r="Y16" s="2"/>
      <c r="Z16" s="2"/>
      <c r="AA16" s="1">
        <f t="shared" si="1"/>
        <v>0</v>
      </c>
      <c r="AB16" s="12">
        <f t="shared" si="1"/>
        <v>0</v>
      </c>
      <c r="AC16" s="13">
        <f>AA16+AB16</f>
        <v>0</v>
      </c>
      <c r="AE16" s="3" t="s">
        <v>13</v>
      </c>
      <c r="AF16" s="2" t="str">
        <f t="shared" si="2"/>
        <v>N.A.</v>
      </c>
      <c r="AG16" s="2" t="str">
        <f t="shared" si="2"/>
        <v>N.A.</v>
      </c>
      <c r="AH16" s="2" t="str">
        <f t="shared" si="2"/>
        <v>N.A.</v>
      </c>
      <c r="AI16" s="2" t="str">
        <f t="shared" si="2"/>
        <v>N.A.</v>
      </c>
      <c r="AJ16" s="2" t="str">
        <f t="shared" si="2"/>
        <v>N.A.</v>
      </c>
      <c r="AK16" s="2" t="str">
        <f t="shared" si="2"/>
        <v>N.A.</v>
      </c>
      <c r="AL16" s="2" t="str">
        <f t="shared" si="2"/>
        <v>N.A.</v>
      </c>
      <c r="AM16" s="2" t="str">
        <f t="shared" si="2"/>
        <v>N.A.</v>
      </c>
      <c r="AN16" s="2" t="str">
        <f t="shared" si="2"/>
        <v>N.A.</v>
      </c>
      <c r="AO16" s="2" t="str">
        <f t="shared" si="2"/>
        <v>N.A.</v>
      </c>
      <c r="AP16" s="16" t="str">
        <f t="shared" si="2"/>
        <v>N.A.</v>
      </c>
      <c r="AQ16" s="17" t="str">
        <f t="shared" si="2"/>
        <v>N.A.</v>
      </c>
      <c r="AR16" s="13" t="str">
        <f t="shared" si="2"/>
        <v>N.A.</v>
      </c>
    </row>
    <row r="17" spans="1:44" ht="15" customHeight="1" thickBot="1" x14ac:dyDescent="0.3">
      <c r="A17" s="3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1">
        <f t="shared" si="0"/>
        <v>0</v>
      </c>
      <c r="M17" s="12">
        <f t="shared" si="0"/>
        <v>0</v>
      </c>
      <c r="N17" s="13">
        <f>L17+M17</f>
        <v>0</v>
      </c>
      <c r="P17" s="3" t="s">
        <v>14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1">
        <f t="shared" si="1"/>
        <v>0</v>
      </c>
      <c r="AB17" s="12">
        <f t="shared" si="1"/>
        <v>0</v>
      </c>
      <c r="AC17" s="13">
        <f>AA17+AB17</f>
        <v>0</v>
      </c>
      <c r="AE17" s="3" t="s">
        <v>14</v>
      </c>
      <c r="AF17" s="2" t="str">
        <f t="shared" si="2"/>
        <v>N.A.</v>
      </c>
      <c r="AG17" s="2" t="str">
        <f t="shared" si="2"/>
        <v>N.A.</v>
      </c>
      <c r="AH17" s="2" t="str">
        <f t="shared" si="2"/>
        <v>N.A.</v>
      </c>
      <c r="AI17" s="2" t="str">
        <f t="shared" si="2"/>
        <v>N.A.</v>
      </c>
      <c r="AJ17" s="2" t="str">
        <f t="shared" si="2"/>
        <v>N.A.</v>
      </c>
      <c r="AK17" s="2" t="str">
        <f t="shared" si="2"/>
        <v>N.A.</v>
      </c>
      <c r="AL17" s="2" t="str">
        <f t="shared" si="2"/>
        <v>N.A.</v>
      </c>
      <c r="AM17" s="2" t="str">
        <f t="shared" si="2"/>
        <v>N.A.</v>
      </c>
      <c r="AN17" s="2" t="str">
        <f t="shared" si="2"/>
        <v>N.A.</v>
      </c>
      <c r="AO17" s="2" t="str">
        <f t="shared" si="2"/>
        <v>N.A.</v>
      </c>
      <c r="AP17" s="16" t="str">
        <f t="shared" si="2"/>
        <v>N.A.</v>
      </c>
      <c r="AQ17" s="17" t="str">
        <f t="shared" si="2"/>
        <v>N.A.</v>
      </c>
      <c r="AR17" s="13" t="str">
        <f t="shared" si="2"/>
        <v>N.A.</v>
      </c>
    </row>
    <row r="18" spans="1:44" ht="15" customHeight="1" thickBot="1" x14ac:dyDescent="0.3">
      <c r="A18" s="3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1">
        <f t="shared" si="0"/>
        <v>0</v>
      </c>
      <c r="M18" s="12">
        <f t="shared" si="0"/>
        <v>0</v>
      </c>
      <c r="N18" s="13">
        <f>L18+M18</f>
        <v>0</v>
      </c>
      <c r="P18" s="3" t="s">
        <v>15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1">
        <f t="shared" si="1"/>
        <v>0</v>
      </c>
      <c r="AB18" s="12">
        <f t="shared" si="1"/>
        <v>0</v>
      </c>
      <c r="AC18" s="19">
        <f>AA18+AB18</f>
        <v>0</v>
      </c>
      <c r="AE18" s="3" t="s">
        <v>15</v>
      </c>
      <c r="AF18" s="2" t="str">
        <f t="shared" si="2"/>
        <v>N.A.</v>
      </c>
      <c r="AG18" s="2" t="str">
        <f t="shared" si="2"/>
        <v>N.A.</v>
      </c>
      <c r="AH18" s="2" t="str">
        <f t="shared" si="2"/>
        <v>N.A.</v>
      </c>
      <c r="AI18" s="2" t="str">
        <f t="shared" si="2"/>
        <v>N.A.</v>
      </c>
      <c r="AJ18" s="2" t="str">
        <f t="shared" si="2"/>
        <v>N.A.</v>
      </c>
      <c r="AK18" s="2" t="str">
        <f t="shared" si="2"/>
        <v>N.A.</v>
      </c>
      <c r="AL18" s="2" t="str">
        <f t="shared" si="2"/>
        <v>N.A.</v>
      </c>
      <c r="AM18" s="2" t="str">
        <f t="shared" si="2"/>
        <v>N.A.</v>
      </c>
      <c r="AN18" s="2" t="str">
        <f t="shared" si="2"/>
        <v>N.A.</v>
      </c>
      <c r="AO18" s="2" t="str">
        <f t="shared" si="2"/>
        <v>N.A.</v>
      </c>
      <c r="AP18" s="16" t="str">
        <f t="shared" si="2"/>
        <v>N.A.</v>
      </c>
      <c r="AQ18" s="17" t="str">
        <f t="shared" si="2"/>
        <v>N.A.</v>
      </c>
      <c r="AR18" s="13" t="str">
        <f t="shared" si="2"/>
        <v>N.A.</v>
      </c>
    </row>
    <row r="19" spans="1:44" ht="15" customHeight="1" thickBot="1" x14ac:dyDescent="0.3">
      <c r="A19" s="4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1">
        <f t="shared" ref="L19" si="3">B19+D19+F19+H19+J19</f>
        <v>0</v>
      </c>
      <c r="M19" s="12">
        <f t="shared" ref="M19" si="4">C19+E19+G19+I19+K19</f>
        <v>0</v>
      </c>
      <c r="N19" s="19">
        <f>L19+M19</f>
        <v>0</v>
      </c>
      <c r="P19" s="4" t="s">
        <v>16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1">
        <f t="shared" ref="AA19" si="5">Q19+S19+U19+W19+Y19</f>
        <v>0</v>
      </c>
      <c r="AB19" s="12">
        <f t="shared" ref="AB19" si="6">R19+T19+V19+X19+Z19</f>
        <v>0</v>
      </c>
      <c r="AC19" s="13">
        <f>AA19+AB19</f>
        <v>0</v>
      </c>
      <c r="AE19" s="4" t="s">
        <v>16</v>
      </c>
      <c r="AF19" s="2" t="str">
        <f t="shared" ref="AF19:AO19" si="7">IFERROR(B19/Q19, "N.A.")</f>
        <v>N.A.</v>
      </c>
      <c r="AG19" s="2" t="str">
        <f t="shared" si="7"/>
        <v>N.A.</v>
      </c>
      <c r="AH19" s="2" t="str">
        <f t="shared" si="7"/>
        <v>N.A.</v>
      </c>
      <c r="AI19" s="2" t="str">
        <f t="shared" si="7"/>
        <v>N.A.</v>
      </c>
      <c r="AJ19" s="2" t="str">
        <f t="shared" si="7"/>
        <v>N.A.</v>
      </c>
      <c r="AK19" s="2" t="str">
        <f t="shared" si="7"/>
        <v>N.A.</v>
      </c>
      <c r="AL19" s="2" t="str">
        <f t="shared" si="7"/>
        <v>N.A.</v>
      </c>
      <c r="AM19" s="2" t="str">
        <f t="shared" si="7"/>
        <v>N.A.</v>
      </c>
      <c r="AN19" s="2" t="str">
        <f t="shared" si="7"/>
        <v>N.A.</v>
      </c>
      <c r="AO19" s="2" t="str">
        <f t="shared" si="7"/>
        <v>N.A.</v>
      </c>
      <c r="AP19" s="16" t="str">
        <f t="shared" ref="AP19" si="8">IFERROR(L19/AA19, "N.A.")</f>
        <v>N.A.</v>
      </c>
      <c r="AQ19" s="17" t="str">
        <f t="shared" ref="AQ19" si="9">IFERROR(M19/AB19, "N.A.")</f>
        <v>N.A.</v>
      </c>
      <c r="AR19" s="13" t="str">
        <f t="shared" ref="AR19" si="10">IFERROR(N19/AC19, "N.A.")</f>
        <v>N.A.</v>
      </c>
    </row>
    <row r="20" spans="1:44" ht="15" customHeight="1" thickBot="1" x14ac:dyDescent="0.3">
      <c r="A20" s="5" t="s">
        <v>0</v>
      </c>
      <c r="B20" s="49">
        <f>B19+C19</f>
        <v>0</v>
      </c>
      <c r="C20" s="50"/>
      <c r="D20" s="49">
        <f>D19+E19</f>
        <v>0</v>
      </c>
      <c r="E20" s="50"/>
      <c r="F20" s="49">
        <f>F19+G19</f>
        <v>0</v>
      </c>
      <c r="G20" s="50"/>
      <c r="H20" s="49">
        <f>H19+I19</f>
        <v>0</v>
      </c>
      <c r="I20" s="50"/>
      <c r="J20" s="49">
        <f>J19+K19</f>
        <v>0</v>
      </c>
      <c r="K20" s="50"/>
      <c r="L20" s="49">
        <f>L19+M19</f>
        <v>0</v>
      </c>
      <c r="M20" s="51"/>
      <c r="N20" s="20">
        <f>B20+D20+F20+H20+J20</f>
        <v>0</v>
      </c>
      <c r="P20" s="5" t="s">
        <v>0</v>
      </c>
      <c r="Q20" s="49">
        <f>Q19+R19</f>
        <v>0</v>
      </c>
      <c r="R20" s="50"/>
      <c r="S20" s="49">
        <f>S19+T19</f>
        <v>0</v>
      </c>
      <c r="T20" s="50"/>
      <c r="U20" s="49">
        <f>U19+V19</f>
        <v>0</v>
      </c>
      <c r="V20" s="50"/>
      <c r="W20" s="49">
        <f>W19+X19</f>
        <v>0</v>
      </c>
      <c r="X20" s="50"/>
      <c r="Y20" s="49">
        <f>Y19+Z19</f>
        <v>0</v>
      </c>
      <c r="Z20" s="50"/>
      <c r="AA20" s="49">
        <f>AA19+AB19</f>
        <v>0</v>
      </c>
      <c r="AB20" s="50"/>
      <c r="AC20" s="21">
        <f>Q20+S20+U20+W20+Y20</f>
        <v>0</v>
      </c>
      <c r="AE20" s="5" t="s">
        <v>0</v>
      </c>
      <c r="AF20" s="29" t="str">
        <f>IFERROR(B20/Q20,"N.A.")</f>
        <v>N.A.</v>
      </c>
      <c r="AG20" s="30"/>
      <c r="AH20" s="29" t="str">
        <f>IFERROR(D20/S20,"N.A.")</f>
        <v>N.A.</v>
      </c>
      <c r="AI20" s="30"/>
      <c r="AJ20" s="29" t="str">
        <f>IFERROR(F20/U20,"N.A.")</f>
        <v>N.A.</v>
      </c>
      <c r="AK20" s="30"/>
      <c r="AL20" s="29" t="str">
        <f>IFERROR(H20/W20,"N.A.")</f>
        <v>N.A.</v>
      </c>
      <c r="AM20" s="30"/>
      <c r="AN20" s="29" t="str">
        <f>IFERROR(J20/Y20,"N.A.")</f>
        <v>N.A.</v>
      </c>
      <c r="AO20" s="30"/>
      <c r="AP20" s="29" t="str">
        <f>IFERROR(L20/AA20,"N.A.")</f>
        <v>N.A.</v>
      </c>
      <c r="AQ20" s="30"/>
      <c r="AR20" s="18" t="str">
        <f>IFERROR(N20/AC20, "N.A.")</f>
        <v>N.A.</v>
      </c>
    </row>
    <row r="21" spans="1:44" ht="15" customHeight="1" x14ac:dyDescent="0.25">
      <c r="A21" s="6"/>
      <c r="P21" s="6"/>
      <c r="AE21" s="6"/>
    </row>
    <row r="22" spans="1:44" s="14" customFormat="1" ht="23.25" customHeight="1" thickBot="1" x14ac:dyDescent="0.3">
      <c r="A22" s="15" t="s">
        <v>32</v>
      </c>
      <c r="P22" s="15" t="s">
        <v>29</v>
      </c>
      <c r="AE22" s="15" t="s">
        <v>35</v>
      </c>
    </row>
    <row r="23" spans="1:44" ht="15" customHeight="1" x14ac:dyDescent="0.25">
      <c r="A23" s="31" t="s">
        <v>1</v>
      </c>
      <c r="B23" s="34" t="s">
        <v>2</v>
      </c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1" t="s">
        <v>0</v>
      </c>
      <c r="P23" s="31" t="s">
        <v>1</v>
      </c>
      <c r="Q23" s="34" t="s">
        <v>2</v>
      </c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1" t="s">
        <v>0</v>
      </c>
      <c r="AE23" s="31" t="s">
        <v>1</v>
      </c>
      <c r="AF23" s="34" t="s">
        <v>2</v>
      </c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1" t="s">
        <v>0</v>
      </c>
    </row>
    <row r="24" spans="1:44" ht="15" customHeight="1" x14ac:dyDescent="0.25">
      <c r="A24" s="32"/>
      <c r="B24" s="36" t="s">
        <v>3</v>
      </c>
      <c r="C24" s="37"/>
      <c r="D24" s="37"/>
      <c r="E24" s="38"/>
      <c r="F24" s="39" t="s">
        <v>4</v>
      </c>
      <c r="G24" s="40"/>
      <c r="H24" s="39" t="s">
        <v>5</v>
      </c>
      <c r="I24" s="40"/>
      <c r="J24" s="39" t="s">
        <v>6</v>
      </c>
      <c r="K24" s="40"/>
      <c r="L24" s="39" t="s">
        <v>7</v>
      </c>
      <c r="M24" s="43"/>
      <c r="N24" s="32"/>
      <c r="P24" s="32"/>
      <c r="Q24" s="36" t="s">
        <v>3</v>
      </c>
      <c r="R24" s="37"/>
      <c r="S24" s="37"/>
      <c r="T24" s="38"/>
      <c r="U24" s="39" t="s">
        <v>4</v>
      </c>
      <c r="V24" s="40"/>
      <c r="W24" s="39" t="s">
        <v>5</v>
      </c>
      <c r="X24" s="40"/>
      <c r="Y24" s="39" t="s">
        <v>6</v>
      </c>
      <c r="Z24" s="40"/>
      <c r="AA24" s="39" t="s">
        <v>7</v>
      </c>
      <c r="AB24" s="43"/>
      <c r="AC24" s="32"/>
      <c r="AE24" s="32"/>
      <c r="AF24" s="36" t="s">
        <v>3</v>
      </c>
      <c r="AG24" s="37"/>
      <c r="AH24" s="37"/>
      <c r="AI24" s="38"/>
      <c r="AJ24" s="39" t="s">
        <v>4</v>
      </c>
      <c r="AK24" s="40"/>
      <c r="AL24" s="39" t="s">
        <v>5</v>
      </c>
      <c r="AM24" s="40"/>
      <c r="AN24" s="39" t="s">
        <v>6</v>
      </c>
      <c r="AO24" s="40"/>
      <c r="AP24" s="39" t="s">
        <v>7</v>
      </c>
      <c r="AQ24" s="43"/>
      <c r="AR24" s="32"/>
    </row>
    <row r="25" spans="1:44" ht="15" customHeight="1" thickBot="1" x14ac:dyDescent="0.3">
      <c r="A25" s="32"/>
      <c r="B25" s="45" t="s">
        <v>8</v>
      </c>
      <c r="C25" s="46"/>
      <c r="D25" s="47" t="s">
        <v>9</v>
      </c>
      <c r="E25" s="48"/>
      <c r="F25" s="41"/>
      <c r="G25" s="42"/>
      <c r="H25" s="41"/>
      <c r="I25" s="42"/>
      <c r="J25" s="41"/>
      <c r="K25" s="42"/>
      <c r="L25" s="41"/>
      <c r="M25" s="44"/>
      <c r="N25" s="32"/>
      <c r="P25" s="32"/>
      <c r="Q25" s="45" t="s">
        <v>8</v>
      </c>
      <c r="R25" s="46"/>
      <c r="S25" s="47" t="s">
        <v>9</v>
      </c>
      <c r="T25" s="48"/>
      <c r="U25" s="41"/>
      <c r="V25" s="42"/>
      <c r="W25" s="41"/>
      <c r="X25" s="42"/>
      <c r="Y25" s="41"/>
      <c r="Z25" s="42"/>
      <c r="AA25" s="41"/>
      <c r="AB25" s="44"/>
      <c r="AC25" s="32"/>
      <c r="AE25" s="32"/>
      <c r="AF25" s="45" t="s">
        <v>8</v>
      </c>
      <c r="AG25" s="46"/>
      <c r="AH25" s="47" t="s">
        <v>9</v>
      </c>
      <c r="AI25" s="48"/>
      <c r="AJ25" s="41"/>
      <c r="AK25" s="42"/>
      <c r="AL25" s="41"/>
      <c r="AM25" s="42"/>
      <c r="AN25" s="41"/>
      <c r="AO25" s="42"/>
      <c r="AP25" s="41"/>
      <c r="AQ25" s="44"/>
      <c r="AR25" s="32"/>
    </row>
    <row r="26" spans="1:44" ht="15" customHeight="1" thickBot="1" x14ac:dyDescent="0.3">
      <c r="A26" s="33"/>
      <c r="B26" s="10" t="s">
        <v>10</v>
      </c>
      <c r="C26" s="11" t="s">
        <v>11</v>
      </c>
      <c r="D26" s="10" t="s">
        <v>10</v>
      </c>
      <c r="E26" s="11" t="s">
        <v>11</v>
      </c>
      <c r="F26" s="10" t="s">
        <v>10</v>
      </c>
      <c r="G26" s="11" t="s">
        <v>11</v>
      </c>
      <c r="H26" s="10" t="s">
        <v>10</v>
      </c>
      <c r="I26" s="11" t="s">
        <v>11</v>
      </c>
      <c r="J26" s="10" t="s">
        <v>10</v>
      </c>
      <c r="K26" s="11" t="s">
        <v>11</v>
      </c>
      <c r="L26" s="10" t="s">
        <v>10</v>
      </c>
      <c r="M26" s="11" t="s">
        <v>11</v>
      </c>
      <c r="N26" s="33"/>
      <c r="P26" s="33"/>
      <c r="Q26" s="10" t="s">
        <v>10</v>
      </c>
      <c r="R26" s="11" t="s">
        <v>11</v>
      </c>
      <c r="S26" s="10" t="s">
        <v>10</v>
      </c>
      <c r="T26" s="11" t="s">
        <v>11</v>
      </c>
      <c r="U26" s="10" t="s">
        <v>10</v>
      </c>
      <c r="V26" s="11" t="s">
        <v>11</v>
      </c>
      <c r="W26" s="10" t="s">
        <v>10</v>
      </c>
      <c r="X26" s="11" t="s">
        <v>11</v>
      </c>
      <c r="Y26" s="10" t="s">
        <v>10</v>
      </c>
      <c r="Z26" s="11" t="s">
        <v>11</v>
      </c>
      <c r="AA26" s="10" t="s">
        <v>10</v>
      </c>
      <c r="AB26" s="11" t="s">
        <v>11</v>
      </c>
      <c r="AC26" s="33"/>
      <c r="AE26" s="33"/>
      <c r="AF26" s="10" t="s">
        <v>10</v>
      </c>
      <c r="AG26" s="11" t="s">
        <v>11</v>
      </c>
      <c r="AH26" s="10" t="s">
        <v>10</v>
      </c>
      <c r="AI26" s="11" t="s">
        <v>11</v>
      </c>
      <c r="AJ26" s="10" t="s">
        <v>10</v>
      </c>
      <c r="AK26" s="11" t="s">
        <v>11</v>
      </c>
      <c r="AL26" s="10" t="s">
        <v>10</v>
      </c>
      <c r="AM26" s="11" t="s">
        <v>11</v>
      </c>
      <c r="AN26" s="10" t="s">
        <v>10</v>
      </c>
      <c r="AO26" s="11" t="s">
        <v>11</v>
      </c>
      <c r="AP26" s="10" t="s">
        <v>10</v>
      </c>
      <c r="AQ26" s="11" t="s">
        <v>11</v>
      </c>
      <c r="AR26" s="33"/>
    </row>
    <row r="27" spans="1:44" ht="15" customHeight="1" thickBot="1" x14ac:dyDescent="0.3">
      <c r="A27" s="3" t="s">
        <v>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1">
        <f t="shared" ref="L27:M30" si="11">B27+D27+F27+H27+J27</f>
        <v>0</v>
      </c>
      <c r="M27" s="12">
        <f t="shared" si="11"/>
        <v>0</v>
      </c>
      <c r="N27" s="13">
        <f>L27+M27</f>
        <v>0</v>
      </c>
      <c r="P27" s="3" t="s">
        <v>12</v>
      </c>
      <c r="Q27" s="2"/>
      <c r="R27" s="2"/>
      <c r="S27" s="2"/>
      <c r="T27" s="2"/>
      <c r="U27" s="2"/>
      <c r="V27" s="2"/>
      <c r="W27" s="2"/>
      <c r="X27" s="2"/>
      <c r="Y27" s="2"/>
      <c r="Z27" s="2"/>
      <c r="AA27" s="1">
        <f t="shared" ref="AA27:AB30" si="12">Q27+S27+U27+W27+Y27</f>
        <v>0</v>
      </c>
      <c r="AB27" s="12">
        <f t="shared" si="12"/>
        <v>0</v>
      </c>
      <c r="AC27" s="13">
        <f>AA27+AB27</f>
        <v>0</v>
      </c>
      <c r="AE27" s="3" t="s">
        <v>12</v>
      </c>
      <c r="AF27" s="2" t="str">
        <f t="shared" ref="AF27:AR30" si="13">IFERROR(B27/Q27, "N.A.")</f>
        <v>N.A.</v>
      </c>
      <c r="AG27" s="2" t="str">
        <f t="shared" si="13"/>
        <v>N.A.</v>
      </c>
      <c r="AH27" s="2" t="str">
        <f t="shared" si="13"/>
        <v>N.A.</v>
      </c>
      <c r="AI27" s="2" t="str">
        <f t="shared" si="13"/>
        <v>N.A.</v>
      </c>
      <c r="AJ27" s="2" t="str">
        <f t="shared" si="13"/>
        <v>N.A.</v>
      </c>
      <c r="AK27" s="2" t="str">
        <f t="shared" si="13"/>
        <v>N.A.</v>
      </c>
      <c r="AL27" s="2" t="str">
        <f t="shared" si="13"/>
        <v>N.A.</v>
      </c>
      <c r="AM27" s="2" t="str">
        <f t="shared" si="13"/>
        <v>N.A.</v>
      </c>
      <c r="AN27" s="2" t="str">
        <f t="shared" si="13"/>
        <v>N.A.</v>
      </c>
      <c r="AO27" s="2" t="str">
        <f t="shared" si="13"/>
        <v>N.A.</v>
      </c>
      <c r="AP27" s="16" t="str">
        <f t="shared" si="13"/>
        <v>N.A.</v>
      </c>
      <c r="AQ27" s="17" t="str">
        <f t="shared" si="13"/>
        <v>N.A.</v>
      </c>
      <c r="AR27" s="13" t="str">
        <f t="shared" si="13"/>
        <v>N.A.</v>
      </c>
    </row>
    <row r="28" spans="1:44" ht="15" customHeight="1" thickBot="1" x14ac:dyDescent="0.3">
      <c r="A28" s="3" t="s">
        <v>13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1">
        <f t="shared" si="11"/>
        <v>0</v>
      </c>
      <c r="M28" s="12">
        <f t="shared" si="11"/>
        <v>0</v>
      </c>
      <c r="N28" s="13">
        <f>L28+M28</f>
        <v>0</v>
      </c>
      <c r="P28" s="3" t="s">
        <v>13</v>
      </c>
      <c r="Q28" s="2"/>
      <c r="R28" s="2"/>
      <c r="S28" s="2"/>
      <c r="T28" s="2"/>
      <c r="U28" s="2"/>
      <c r="V28" s="2"/>
      <c r="W28" s="2"/>
      <c r="X28" s="2"/>
      <c r="Y28" s="2"/>
      <c r="Z28" s="2"/>
      <c r="AA28" s="1">
        <f t="shared" si="12"/>
        <v>0</v>
      </c>
      <c r="AB28" s="12">
        <f t="shared" si="12"/>
        <v>0</v>
      </c>
      <c r="AC28" s="13">
        <f>AA28+AB28</f>
        <v>0</v>
      </c>
      <c r="AE28" s="3" t="s">
        <v>13</v>
      </c>
      <c r="AF28" s="2" t="str">
        <f t="shared" si="13"/>
        <v>N.A.</v>
      </c>
      <c r="AG28" s="2" t="str">
        <f t="shared" si="13"/>
        <v>N.A.</v>
      </c>
      <c r="AH28" s="2" t="str">
        <f t="shared" si="13"/>
        <v>N.A.</v>
      </c>
      <c r="AI28" s="2" t="str">
        <f t="shared" si="13"/>
        <v>N.A.</v>
      </c>
      <c r="AJ28" s="2" t="str">
        <f t="shared" si="13"/>
        <v>N.A.</v>
      </c>
      <c r="AK28" s="2" t="str">
        <f t="shared" si="13"/>
        <v>N.A.</v>
      </c>
      <c r="AL28" s="2" t="str">
        <f t="shared" si="13"/>
        <v>N.A.</v>
      </c>
      <c r="AM28" s="2" t="str">
        <f t="shared" si="13"/>
        <v>N.A.</v>
      </c>
      <c r="AN28" s="2" t="str">
        <f t="shared" si="13"/>
        <v>N.A.</v>
      </c>
      <c r="AO28" s="2" t="str">
        <f t="shared" si="13"/>
        <v>N.A.</v>
      </c>
      <c r="AP28" s="16" t="str">
        <f t="shared" si="13"/>
        <v>N.A.</v>
      </c>
      <c r="AQ28" s="17" t="str">
        <f t="shared" si="13"/>
        <v>N.A.</v>
      </c>
      <c r="AR28" s="13" t="str">
        <f t="shared" si="13"/>
        <v>N.A.</v>
      </c>
    </row>
    <row r="29" spans="1:44" ht="15" customHeight="1" thickBot="1" x14ac:dyDescent="0.3">
      <c r="A29" s="3" t="s">
        <v>14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1">
        <f t="shared" si="11"/>
        <v>0</v>
      </c>
      <c r="M29" s="12">
        <f t="shared" si="11"/>
        <v>0</v>
      </c>
      <c r="N29" s="13">
        <f>L29+M29</f>
        <v>0</v>
      </c>
      <c r="P29" s="3" t="s">
        <v>14</v>
      </c>
      <c r="Q29" s="2"/>
      <c r="R29" s="2"/>
      <c r="S29" s="2"/>
      <c r="T29" s="2"/>
      <c r="U29" s="2"/>
      <c r="V29" s="2"/>
      <c r="W29" s="2"/>
      <c r="X29" s="2"/>
      <c r="Y29" s="2"/>
      <c r="Z29" s="2"/>
      <c r="AA29" s="1">
        <f t="shared" si="12"/>
        <v>0</v>
      </c>
      <c r="AB29" s="12">
        <f t="shared" si="12"/>
        <v>0</v>
      </c>
      <c r="AC29" s="13">
        <f>AA29+AB29</f>
        <v>0</v>
      </c>
      <c r="AE29" s="3" t="s">
        <v>14</v>
      </c>
      <c r="AF29" s="2" t="str">
        <f t="shared" si="13"/>
        <v>N.A.</v>
      </c>
      <c r="AG29" s="2" t="str">
        <f t="shared" si="13"/>
        <v>N.A.</v>
      </c>
      <c r="AH29" s="2" t="str">
        <f t="shared" si="13"/>
        <v>N.A.</v>
      </c>
      <c r="AI29" s="2" t="str">
        <f t="shared" si="13"/>
        <v>N.A.</v>
      </c>
      <c r="AJ29" s="2" t="str">
        <f t="shared" si="13"/>
        <v>N.A.</v>
      </c>
      <c r="AK29" s="2" t="str">
        <f t="shared" si="13"/>
        <v>N.A.</v>
      </c>
      <c r="AL29" s="2" t="str">
        <f t="shared" si="13"/>
        <v>N.A.</v>
      </c>
      <c r="AM29" s="2" t="str">
        <f t="shared" si="13"/>
        <v>N.A.</v>
      </c>
      <c r="AN29" s="2" t="str">
        <f t="shared" si="13"/>
        <v>N.A.</v>
      </c>
      <c r="AO29" s="2" t="str">
        <f t="shared" si="13"/>
        <v>N.A.</v>
      </c>
      <c r="AP29" s="16" t="str">
        <f t="shared" si="13"/>
        <v>N.A.</v>
      </c>
      <c r="AQ29" s="17" t="str">
        <f t="shared" si="13"/>
        <v>N.A.</v>
      </c>
      <c r="AR29" s="13" t="str">
        <f t="shared" si="13"/>
        <v>N.A.</v>
      </c>
    </row>
    <row r="30" spans="1:44" ht="15" customHeight="1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1">
        <f t="shared" si="11"/>
        <v>0</v>
      </c>
      <c r="M30" s="12">
        <f t="shared" si="11"/>
        <v>0</v>
      </c>
      <c r="N30" s="13">
        <f>L30+M30</f>
        <v>0</v>
      </c>
      <c r="P30" s="3" t="s">
        <v>15</v>
      </c>
      <c r="Q30" s="2"/>
      <c r="R30" s="2"/>
      <c r="S30" s="2"/>
      <c r="T30" s="2"/>
      <c r="U30" s="2"/>
      <c r="V30" s="2"/>
      <c r="W30" s="2"/>
      <c r="X30" s="2"/>
      <c r="Y30" s="2"/>
      <c r="Z30" s="2"/>
      <c r="AA30" s="1">
        <f t="shared" si="12"/>
        <v>0</v>
      </c>
      <c r="AB30" s="12">
        <f t="shared" si="12"/>
        <v>0</v>
      </c>
      <c r="AC30" s="19">
        <f>AA30+AB30</f>
        <v>0</v>
      </c>
      <c r="AE30" s="3" t="s">
        <v>15</v>
      </c>
      <c r="AF30" s="2" t="str">
        <f t="shared" si="13"/>
        <v>N.A.</v>
      </c>
      <c r="AG30" s="2" t="str">
        <f t="shared" si="13"/>
        <v>N.A.</v>
      </c>
      <c r="AH30" s="2" t="str">
        <f t="shared" si="13"/>
        <v>N.A.</v>
      </c>
      <c r="AI30" s="2" t="str">
        <f t="shared" si="13"/>
        <v>N.A.</v>
      </c>
      <c r="AJ30" s="2" t="str">
        <f t="shared" si="13"/>
        <v>N.A.</v>
      </c>
      <c r="AK30" s="2" t="str">
        <f t="shared" si="13"/>
        <v>N.A.</v>
      </c>
      <c r="AL30" s="2" t="str">
        <f t="shared" si="13"/>
        <v>N.A.</v>
      </c>
      <c r="AM30" s="2" t="str">
        <f t="shared" si="13"/>
        <v>N.A.</v>
      </c>
      <c r="AN30" s="2" t="str">
        <f t="shared" si="13"/>
        <v>N.A.</v>
      </c>
      <c r="AO30" s="2" t="str">
        <f t="shared" si="13"/>
        <v>N.A.</v>
      </c>
      <c r="AP30" s="16" t="str">
        <f t="shared" si="13"/>
        <v>N.A.</v>
      </c>
      <c r="AQ30" s="17" t="str">
        <f t="shared" si="13"/>
        <v>N.A.</v>
      </c>
      <c r="AR30" s="13" t="str">
        <f t="shared" si="13"/>
        <v>N.A.</v>
      </c>
    </row>
    <row r="31" spans="1:44" ht="15" customHeight="1" thickBot="1" x14ac:dyDescent="0.3">
      <c r="A31" s="4" t="s">
        <v>16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1">
        <f t="shared" ref="L31" si="14">B31+D31+F31+H31+J31</f>
        <v>0</v>
      </c>
      <c r="M31" s="12">
        <f t="shared" ref="M31" si="15">C31+E31+G31+I31+K31</f>
        <v>0</v>
      </c>
      <c r="N31" s="19">
        <f>L31+M31</f>
        <v>0</v>
      </c>
      <c r="P31" s="4" t="s">
        <v>16</v>
      </c>
      <c r="Q31" s="2"/>
      <c r="R31" s="2"/>
      <c r="S31" s="2"/>
      <c r="T31" s="2"/>
      <c r="U31" s="2"/>
      <c r="V31" s="2"/>
      <c r="W31" s="2"/>
      <c r="X31" s="2"/>
      <c r="Y31" s="2"/>
      <c r="Z31" s="2"/>
      <c r="AA31" s="1">
        <f t="shared" ref="AA31" si="16">Q31+S31+U31+W31+Y31</f>
        <v>0</v>
      </c>
      <c r="AB31" s="12">
        <f t="shared" ref="AB31" si="17">R31+T31+V31+X31+Z31</f>
        <v>0</v>
      </c>
      <c r="AC31" s="13">
        <f>AA31+AB31</f>
        <v>0</v>
      </c>
      <c r="AE31" s="4" t="s">
        <v>16</v>
      </c>
      <c r="AF31" s="2" t="str">
        <f t="shared" ref="AF31:AO31" si="18">IFERROR(B31/Q31, "N.A.")</f>
        <v>N.A.</v>
      </c>
      <c r="AG31" s="2" t="str">
        <f t="shared" si="18"/>
        <v>N.A.</v>
      </c>
      <c r="AH31" s="2" t="str">
        <f t="shared" si="18"/>
        <v>N.A.</v>
      </c>
      <c r="AI31" s="2" t="str">
        <f t="shared" si="18"/>
        <v>N.A.</v>
      </c>
      <c r="AJ31" s="2" t="str">
        <f t="shared" si="18"/>
        <v>N.A.</v>
      </c>
      <c r="AK31" s="2" t="str">
        <f t="shared" si="18"/>
        <v>N.A.</v>
      </c>
      <c r="AL31" s="2" t="str">
        <f t="shared" si="18"/>
        <v>N.A.</v>
      </c>
      <c r="AM31" s="2" t="str">
        <f t="shared" si="18"/>
        <v>N.A.</v>
      </c>
      <c r="AN31" s="2" t="str">
        <f t="shared" si="18"/>
        <v>N.A.</v>
      </c>
      <c r="AO31" s="2" t="str">
        <f t="shared" si="18"/>
        <v>N.A.</v>
      </c>
      <c r="AP31" s="16" t="str">
        <f t="shared" ref="AP31" si="19">IFERROR(L31/AA31, "N.A.")</f>
        <v>N.A.</v>
      </c>
      <c r="AQ31" s="17" t="str">
        <f t="shared" ref="AQ31" si="20">IFERROR(M31/AB31, "N.A.")</f>
        <v>N.A.</v>
      </c>
      <c r="AR31" s="13" t="str">
        <f t="shared" ref="AR31" si="21">IFERROR(N31/AC31, "N.A.")</f>
        <v>N.A.</v>
      </c>
    </row>
    <row r="32" spans="1:44" ht="15" customHeight="1" thickBot="1" x14ac:dyDescent="0.3">
      <c r="A32" s="5" t="s">
        <v>0</v>
      </c>
      <c r="B32" s="49">
        <f>B31+C31</f>
        <v>0</v>
      </c>
      <c r="C32" s="50"/>
      <c r="D32" s="49">
        <f>D31+E31</f>
        <v>0</v>
      </c>
      <c r="E32" s="50"/>
      <c r="F32" s="49">
        <f>F31+G31</f>
        <v>0</v>
      </c>
      <c r="G32" s="50"/>
      <c r="H32" s="49">
        <f>H31+I31</f>
        <v>0</v>
      </c>
      <c r="I32" s="50"/>
      <c r="J32" s="49">
        <f>J31+K31</f>
        <v>0</v>
      </c>
      <c r="K32" s="50"/>
      <c r="L32" s="49">
        <f>L31+M31</f>
        <v>0</v>
      </c>
      <c r="M32" s="51"/>
      <c r="N32" s="20">
        <f>B32+D32+F32+H32+J32</f>
        <v>0</v>
      </c>
      <c r="P32" s="5" t="s">
        <v>0</v>
      </c>
      <c r="Q32" s="49">
        <f>Q31+R31</f>
        <v>0</v>
      </c>
      <c r="R32" s="50"/>
      <c r="S32" s="49">
        <f>S31+T31</f>
        <v>0</v>
      </c>
      <c r="T32" s="50"/>
      <c r="U32" s="49">
        <f>U31+V31</f>
        <v>0</v>
      </c>
      <c r="V32" s="50"/>
      <c r="W32" s="49">
        <f>W31+X31</f>
        <v>0</v>
      </c>
      <c r="X32" s="50"/>
      <c r="Y32" s="49">
        <f>Y31+Z31</f>
        <v>0</v>
      </c>
      <c r="Z32" s="50"/>
      <c r="AA32" s="49">
        <f>AA31+AB31</f>
        <v>0</v>
      </c>
      <c r="AB32" s="50"/>
      <c r="AC32" s="21">
        <f>Q32+S32+U32+W32+Y32</f>
        <v>0</v>
      </c>
      <c r="AE32" s="5" t="s">
        <v>0</v>
      </c>
      <c r="AF32" s="29" t="str">
        <f>IFERROR(B32/Q32,"N.A.")</f>
        <v>N.A.</v>
      </c>
      <c r="AG32" s="30"/>
      <c r="AH32" s="29" t="str">
        <f>IFERROR(D32/S32,"N.A.")</f>
        <v>N.A.</v>
      </c>
      <c r="AI32" s="30"/>
      <c r="AJ32" s="29" t="str">
        <f>IFERROR(F32/U32,"N.A.")</f>
        <v>N.A.</v>
      </c>
      <c r="AK32" s="30"/>
      <c r="AL32" s="29" t="str">
        <f>IFERROR(H32/W32,"N.A.")</f>
        <v>N.A.</v>
      </c>
      <c r="AM32" s="30"/>
      <c r="AN32" s="29" t="str">
        <f>IFERROR(J32/Y32,"N.A.")</f>
        <v>N.A.</v>
      </c>
      <c r="AO32" s="30"/>
      <c r="AP32" s="29" t="str">
        <f>IFERROR(L32/AA32,"N.A.")</f>
        <v>N.A.</v>
      </c>
      <c r="AQ32" s="30"/>
      <c r="AR32" s="18" t="str">
        <f>IFERROR(N32/AC32, "N.A.")</f>
        <v>N.A.</v>
      </c>
    </row>
    <row r="33" spans="1:44" ht="15" customHeight="1" x14ac:dyDescent="0.25"/>
    <row r="34" spans="1:44" ht="23.25" customHeight="1" thickBot="1" x14ac:dyDescent="0.3">
      <c r="A34" s="15" t="s">
        <v>33</v>
      </c>
      <c r="P34" s="15" t="s">
        <v>30</v>
      </c>
      <c r="AE34" s="15" t="s">
        <v>36</v>
      </c>
    </row>
    <row r="35" spans="1:44" ht="15" customHeight="1" x14ac:dyDescent="0.25">
      <c r="A35" s="31" t="s">
        <v>1</v>
      </c>
      <c r="B35" s="34" t="s">
        <v>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1" t="s">
        <v>0</v>
      </c>
      <c r="P35" s="31" t="s">
        <v>1</v>
      </c>
      <c r="Q35" s="34" t="s">
        <v>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1" t="s">
        <v>0</v>
      </c>
      <c r="AE35" s="31" t="s">
        <v>1</v>
      </c>
      <c r="AF35" s="34" t="s">
        <v>2</v>
      </c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1" t="s">
        <v>0</v>
      </c>
    </row>
    <row r="36" spans="1:44" ht="15" customHeight="1" x14ac:dyDescent="0.25">
      <c r="A36" s="32"/>
      <c r="B36" s="36" t="s">
        <v>3</v>
      </c>
      <c r="C36" s="37"/>
      <c r="D36" s="37"/>
      <c r="E36" s="38"/>
      <c r="F36" s="39" t="s">
        <v>4</v>
      </c>
      <c r="G36" s="40"/>
      <c r="H36" s="39" t="s">
        <v>5</v>
      </c>
      <c r="I36" s="40"/>
      <c r="J36" s="39" t="s">
        <v>6</v>
      </c>
      <c r="K36" s="40"/>
      <c r="L36" s="39" t="s">
        <v>7</v>
      </c>
      <c r="M36" s="43"/>
      <c r="N36" s="32"/>
      <c r="P36" s="32"/>
      <c r="Q36" s="36" t="s">
        <v>3</v>
      </c>
      <c r="R36" s="37"/>
      <c r="S36" s="37"/>
      <c r="T36" s="38"/>
      <c r="U36" s="39" t="s">
        <v>4</v>
      </c>
      <c r="V36" s="40"/>
      <c r="W36" s="39" t="s">
        <v>5</v>
      </c>
      <c r="X36" s="40"/>
      <c r="Y36" s="39" t="s">
        <v>6</v>
      </c>
      <c r="Z36" s="40"/>
      <c r="AA36" s="39" t="s">
        <v>7</v>
      </c>
      <c r="AB36" s="43"/>
      <c r="AC36" s="32"/>
      <c r="AE36" s="32"/>
      <c r="AF36" s="36" t="s">
        <v>3</v>
      </c>
      <c r="AG36" s="37"/>
      <c r="AH36" s="37"/>
      <c r="AI36" s="38"/>
      <c r="AJ36" s="39" t="s">
        <v>4</v>
      </c>
      <c r="AK36" s="40"/>
      <c r="AL36" s="39" t="s">
        <v>5</v>
      </c>
      <c r="AM36" s="40"/>
      <c r="AN36" s="39" t="s">
        <v>6</v>
      </c>
      <c r="AO36" s="40"/>
      <c r="AP36" s="39" t="s">
        <v>7</v>
      </c>
      <c r="AQ36" s="43"/>
      <c r="AR36" s="32"/>
    </row>
    <row r="37" spans="1:44" ht="15" customHeight="1" thickBot="1" x14ac:dyDescent="0.3">
      <c r="A37" s="32"/>
      <c r="B37" s="45" t="s">
        <v>8</v>
      </c>
      <c r="C37" s="46"/>
      <c r="D37" s="47" t="s">
        <v>9</v>
      </c>
      <c r="E37" s="48"/>
      <c r="F37" s="41"/>
      <c r="G37" s="42"/>
      <c r="H37" s="41"/>
      <c r="I37" s="42"/>
      <c r="J37" s="41"/>
      <c r="K37" s="42"/>
      <c r="L37" s="41"/>
      <c r="M37" s="44"/>
      <c r="N37" s="32"/>
      <c r="P37" s="32"/>
      <c r="Q37" s="45" t="s">
        <v>8</v>
      </c>
      <c r="R37" s="46"/>
      <c r="S37" s="47" t="s">
        <v>9</v>
      </c>
      <c r="T37" s="48"/>
      <c r="U37" s="41"/>
      <c r="V37" s="42"/>
      <c r="W37" s="41"/>
      <c r="X37" s="42"/>
      <c r="Y37" s="41"/>
      <c r="Z37" s="42"/>
      <c r="AA37" s="41"/>
      <c r="AB37" s="44"/>
      <c r="AC37" s="32"/>
      <c r="AE37" s="32"/>
      <c r="AF37" s="45" t="s">
        <v>8</v>
      </c>
      <c r="AG37" s="46"/>
      <c r="AH37" s="47" t="s">
        <v>9</v>
      </c>
      <c r="AI37" s="48"/>
      <c r="AJ37" s="41"/>
      <c r="AK37" s="42"/>
      <c r="AL37" s="41"/>
      <c r="AM37" s="42"/>
      <c r="AN37" s="41"/>
      <c r="AO37" s="42"/>
      <c r="AP37" s="41"/>
      <c r="AQ37" s="44"/>
      <c r="AR37" s="32"/>
    </row>
    <row r="38" spans="1:44" ht="15" customHeight="1" thickBot="1" x14ac:dyDescent="0.3">
      <c r="A38" s="33"/>
      <c r="B38" s="10" t="s">
        <v>10</v>
      </c>
      <c r="C38" s="11" t="s">
        <v>11</v>
      </c>
      <c r="D38" s="10" t="s">
        <v>10</v>
      </c>
      <c r="E38" s="11" t="s">
        <v>11</v>
      </c>
      <c r="F38" s="10" t="s">
        <v>10</v>
      </c>
      <c r="G38" s="11" t="s">
        <v>11</v>
      </c>
      <c r="H38" s="10" t="s">
        <v>10</v>
      </c>
      <c r="I38" s="11" t="s">
        <v>11</v>
      </c>
      <c r="J38" s="10" t="s">
        <v>10</v>
      </c>
      <c r="K38" s="11" t="s">
        <v>11</v>
      </c>
      <c r="L38" s="10" t="s">
        <v>10</v>
      </c>
      <c r="M38" s="11" t="s">
        <v>11</v>
      </c>
      <c r="N38" s="33"/>
      <c r="P38" s="33"/>
      <c r="Q38" s="10" t="s">
        <v>10</v>
      </c>
      <c r="R38" s="11" t="s">
        <v>11</v>
      </c>
      <c r="S38" s="10" t="s">
        <v>10</v>
      </c>
      <c r="T38" s="11" t="s">
        <v>11</v>
      </c>
      <c r="U38" s="10" t="s">
        <v>10</v>
      </c>
      <c r="V38" s="11" t="s">
        <v>11</v>
      </c>
      <c r="W38" s="10" t="s">
        <v>10</v>
      </c>
      <c r="X38" s="11" t="s">
        <v>11</v>
      </c>
      <c r="Y38" s="10" t="s">
        <v>10</v>
      </c>
      <c r="Z38" s="11" t="s">
        <v>11</v>
      </c>
      <c r="AA38" s="10" t="s">
        <v>10</v>
      </c>
      <c r="AB38" s="11" t="s">
        <v>11</v>
      </c>
      <c r="AC38" s="33"/>
      <c r="AE38" s="33"/>
      <c r="AF38" s="10" t="s">
        <v>10</v>
      </c>
      <c r="AG38" s="11" t="s">
        <v>11</v>
      </c>
      <c r="AH38" s="10" t="s">
        <v>10</v>
      </c>
      <c r="AI38" s="11" t="s">
        <v>11</v>
      </c>
      <c r="AJ38" s="10" t="s">
        <v>10</v>
      </c>
      <c r="AK38" s="11" t="s">
        <v>11</v>
      </c>
      <c r="AL38" s="10" t="s">
        <v>10</v>
      </c>
      <c r="AM38" s="11" t="s">
        <v>11</v>
      </c>
      <c r="AN38" s="10" t="s">
        <v>10</v>
      </c>
      <c r="AO38" s="11" t="s">
        <v>11</v>
      </c>
      <c r="AP38" s="10" t="s">
        <v>10</v>
      </c>
      <c r="AQ38" s="11" t="s">
        <v>11</v>
      </c>
      <c r="AR38" s="33"/>
    </row>
    <row r="39" spans="1:44" ht="15" customHeight="1" thickBot="1" x14ac:dyDescent="0.3">
      <c r="A39" s="3" t="s">
        <v>12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1">
        <f t="shared" ref="L39:M42" si="22">B39+D39+F39+H39+J39</f>
        <v>0</v>
      </c>
      <c r="M39" s="12">
        <f t="shared" si="22"/>
        <v>0</v>
      </c>
      <c r="N39" s="13">
        <f>L39+M39</f>
        <v>0</v>
      </c>
      <c r="P39" s="3" t="s">
        <v>12</v>
      </c>
      <c r="Q39" s="2"/>
      <c r="R39" s="2"/>
      <c r="S39" s="2"/>
      <c r="T39" s="2"/>
      <c r="U39" s="2"/>
      <c r="V39" s="2"/>
      <c r="W39" s="2"/>
      <c r="X39" s="2"/>
      <c r="Y39" s="2"/>
      <c r="Z39" s="2"/>
      <c r="AA39" s="1">
        <f t="shared" ref="AA39:AB42" si="23">Q39+S39+U39+W39+Y39</f>
        <v>0</v>
      </c>
      <c r="AB39" s="12">
        <f t="shared" si="23"/>
        <v>0</v>
      </c>
      <c r="AC39" s="13">
        <f>AA39+AB39</f>
        <v>0</v>
      </c>
      <c r="AE39" s="3" t="s">
        <v>12</v>
      </c>
      <c r="AF39" s="2" t="str">
        <f t="shared" ref="AF39:AR42" si="24">IFERROR(B39/Q39, "N.A.")</f>
        <v>N.A.</v>
      </c>
      <c r="AG39" s="2" t="str">
        <f t="shared" si="24"/>
        <v>N.A.</v>
      </c>
      <c r="AH39" s="2" t="str">
        <f t="shared" si="24"/>
        <v>N.A.</v>
      </c>
      <c r="AI39" s="2" t="str">
        <f t="shared" si="24"/>
        <v>N.A.</v>
      </c>
      <c r="AJ39" s="2" t="str">
        <f t="shared" si="24"/>
        <v>N.A.</v>
      </c>
      <c r="AK39" s="2" t="str">
        <f t="shared" si="24"/>
        <v>N.A.</v>
      </c>
      <c r="AL39" s="2" t="str">
        <f t="shared" si="24"/>
        <v>N.A.</v>
      </c>
      <c r="AM39" s="2" t="str">
        <f t="shared" si="24"/>
        <v>N.A.</v>
      </c>
      <c r="AN39" s="2" t="str">
        <f t="shared" si="24"/>
        <v>N.A.</v>
      </c>
      <c r="AO39" s="2" t="str">
        <f t="shared" si="24"/>
        <v>N.A.</v>
      </c>
      <c r="AP39" s="16" t="str">
        <f t="shared" si="24"/>
        <v>N.A.</v>
      </c>
      <c r="AQ39" s="17" t="str">
        <f t="shared" si="24"/>
        <v>N.A.</v>
      </c>
      <c r="AR39" s="13" t="str">
        <f t="shared" si="24"/>
        <v>N.A.</v>
      </c>
    </row>
    <row r="40" spans="1:44" ht="15" customHeight="1" thickBot="1" x14ac:dyDescent="0.3">
      <c r="A40" s="3" t="s">
        <v>13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1">
        <f t="shared" si="22"/>
        <v>0</v>
      </c>
      <c r="M40" s="12">
        <f t="shared" si="22"/>
        <v>0</v>
      </c>
      <c r="N40" s="13">
        <f>L40+M40</f>
        <v>0</v>
      </c>
      <c r="P40" s="3" t="s">
        <v>13</v>
      </c>
      <c r="Q40" s="2"/>
      <c r="R40" s="2"/>
      <c r="S40" s="2"/>
      <c r="T40" s="2"/>
      <c r="U40" s="2"/>
      <c r="V40" s="2"/>
      <c r="W40" s="2"/>
      <c r="X40" s="2"/>
      <c r="Y40" s="2"/>
      <c r="Z40" s="2"/>
      <c r="AA40" s="1">
        <f t="shared" si="23"/>
        <v>0</v>
      </c>
      <c r="AB40" s="12">
        <f t="shared" si="23"/>
        <v>0</v>
      </c>
      <c r="AC40" s="13">
        <f>AA40+AB40</f>
        <v>0</v>
      </c>
      <c r="AE40" s="3" t="s">
        <v>13</v>
      </c>
      <c r="AF40" s="2" t="str">
        <f t="shared" si="24"/>
        <v>N.A.</v>
      </c>
      <c r="AG40" s="2" t="str">
        <f t="shared" si="24"/>
        <v>N.A.</v>
      </c>
      <c r="AH40" s="2" t="str">
        <f t="shared" si="24"/>
        <v>N.A.</v>
      </c>
      <c r="AI40" s="2" t="str">
        <f t="shared" si="24"/>
        <v>N.A.</v>
      </c>
      <c r="AJ40" s="2" t="str">
        <f t="shared" si="24"/>
        <v>N.A.</v>
      </c>
      <c r="AK40" s="2" t="str">
        <f t="shared" si="24"/>
        <v>N.A.</v>
      </c>
      <c r="AL40" s="2" t="str">
        <f t="shared" si="24"/>
        <v>N.A.</v>
      </c>
      <c r="AM40" s="2" t="str">
        <f t="shared" si="24"/>
        <v>N.A.</v>
      </c>
      <c r="AN40" s="2" t="str">
        <f t="shared" si="24"/>
        <v>N.A.</v>
      </c>
      <c r="AO40" s="2" t="str">
        <f t="shared" si="24"/>
        <v>N.A.</v>
      </c>
      <c r="AP40" s="16" t="str">
        <f t="shared" si="24"/>
        <v>N.A.</v>
      </c>
      <c r="AQ40" s="17" t="str">
        <f t="shared" si="24"/>
        <v>N.A.</v>
      </c>
      <c r="AR40" s="13" t="str">
        <f t="shared" si="24"/>
        <v>N.A.</v>
      </c>
    </row>
    <row r="41" spans="1:44" ht="15" customHeight="1" thickBot="1" x14ac:dyDescent="0.3">
      <c r="A41" s="3" t="s">
        <v>14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1">
        <f t="shared" si="22"/>
        <v>0</v>
      </c>
      <c r="M41" s="12">
        <f t="shared" si="22"/>
        <v>0</v>
      </c>
      <c r="N41" s="13">
        <f>L41+M41</f>
        <v>0</v>
      </c>
      <c r="P41" s="3" t="s">
        <v>14</v>
      </c>
      <c r="Q41" s="2"/>
      <c r="R41" s="2"/>
      <c r="S41" s="2"/>
      <c r="T41" s="2"/>
      <c r="U41" s="2"/>
      <c r="V41" s="2"/>
      <c r="W41" s="2"/>
      <c r="X41" s="2"/>
      <c r="Y41" s="2"/>
      <c r="Z41" s="2"/>
      <c r="AA41" s="1">
        <f t="shared" si="23"/>
        <v>0</v>
      </c>
      <c r="AB41" s="12">
        <f t="shared" si="23"/>
        <v>0</v>
      </c>
      <c r="AC41" s="13">
        <f>AA41+AB41</f>
        <v>0</v>
      </c>
      <c r="AE41" s="3" t="s">
        <v>14</v>
      </c>
      <c r="AF41" s="2" t="str">
        <f t="shared" si="24"/>
        <v>N.A.</v>
      </c>
      <c r="AG41" s="2" t="str">
        <f t="shared" si="24"/>
        <v>N.A.</v>
      </c>
      <c r="AH41" s="2" t="str">
        <f t="shared" si="24"/>
        <v>N.A.</v>
      </c>
      <c r="AI41" s="2" t="str">
        <f t="shared" si="24"/>
        <v>N.A.</v>
      </c>
      <c r="AJ41" s="2" t="str">
        <f t="shared" si="24"/>
        <v>N.A.</v>
      </c>
      <c r="AK41" s="2" t="str">
        <f t="shared" si="24"/>
        <v>N.A.</v>
      </c>
      <c r="AL41" s="2" t="str">
        <f t="shared" si="24"/>
        <v>N.A.</v>
      </c>
      <c r="AM41" s="2" t="str">
        <f t="shared" si="24"/>
        <v>N.A.</v>
      </c>
      <c r="AN41" s="2" t="str">
        <f t="shared" si="24"/>
        <v>N.A.</v>
      </c>
      <c r="AO41" s="2" t="str">
        <f t="shared" si="24"/>
        <v>N.A.</v>
      </c>
      <c r="AP41" s="16" t="str">
        <f t="shared" si="24"/>
        <v>N.A.</v>
      </c>
      <c r="AQ41" s="17" t="str">
        <f t="shared" si="24"/>
        <v>N.A.</v>
      </c>
      <c r="AR41" s="13" t="str">
        <f t="shared" si="24"/>
        <v>N.A.</v>
      </c>
    </row>
    <row r="42" spans="1:44" ht="15" customHeight="1" thickBot="1" x14ac:dyDescent="0.3">
      <c r="A42" s="3" t="s">
        <v>15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1">
        <f t="shared" si="22"/>
        <v>0</v>
      </c>
      <c r="M42" s="12">
        <f t="shared" si="22"/>
        <v>0</v>
      </c>
      <c r="N42" s="13">
        <f>L42+M42</f>
        <v>0</v>
      </c>
      <c r="P42" s="3" t="s">
        <v>15</v>
      </c>
      <c r="Q42" s="2"/>
      <c r="R42" s="2"/>
      <c r="S42" s="2"/>
      <c r="T42" s="2"/>
      <c r="U42" s="2"/>
      <c r="V42" s="2"/>
      <c r="W42" s="2"/>
      <c r="X42" s="2"/>
      <c r="Y42" s="2"/>
      <c r="Z42" s="2"/>
      <c r="AA42" s="1">
        <f t="shared" si="23"/>
        <v>0</v>
      </c>
      <c r="AB42" s="12">
        <f t="shared" si="23"/>
        <v>0</v>
      </c>
      <c r="AC42" s="13">
        <f>AA42+AB42</f>
        <v>0</v>
      </c>
      <c r="AE42" s="3" t="s">
        <v>15</v>
      </c>
      <c r="AF42" s="2" t="str">
        <f t="shared" si="24"/>
        <v>N.A.</v>
      </c>
      <c r="AG42" s="2" t="str">
        <f t="shared" si="24"/>
        <v>N.A.</v>
      </c>
      <c r="AH42" s="2" t="str">
        <f t="shared" si="24"/>
        <v>N.A.</v>
      </c>
      <c r="AI42" s="2" t="str">
        <f t="shared" si="24"/>
        <v>N.A.</v>
      </c>
      <c r="AJ42" s="2" t="str">
        <f t="shared" si="24"/>
        <v>N.A.</v>
      </c>
      <c r="AK42" s="2" t="str">
        <f t="shared" si="24"/>
        <v>N.A.</v>
      </c>
      <c r="AL42" s="2" t="str">
        <f t="shared" si="24"/>
        <v>N.A.</v>
      </c>
      <c r="AM42" s="2" t="str">
        <f t="shared" si="24"/>
        <v>N.A.</v>
      </c>
      <c r="AN42" s="2" t="str">
        <f t="shared" si="24"/>
        <v>N.A.</v>
      </c>
      <c r="AO42" s="2" t="str">
        <f t="shared" si="24"/>
        <v>N.A.</v>
      </c>
      <c r="AP42" s="16" t="str">
        <f t="shared" si="24"/>
        <v>N.A.</v>
      </c>
      <c r="AQ42" s="17" t="str">
        <f t="shared" si="24"/>
        <v>N.A.</v>
      </c>
      <c r="AR42" s="13" t="str">
        <f t="shared" si="24"/>
        <v>N.A.</v>
      </c>
    </row>
    <row r="43" spans="1:44" ht="15" customHeight="1" thickBot="1" x14ac:dyDescent="0.3">
      <c r="A43" s="4" t="s">
        <v>16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">
        <f t="shared" ref="L43" si="25">B43+D43+F43+H43+J43</f>
        <v>0</v>
      </c>
      <c r="M43" s="12">
        <f t="shared" ref="M43" si="26">C43+E43+G43+I43+K43</f>
        <v>0</v>
      </c>
      <c r="N43" s="19">
        <f>L43+M43</f>
        <v>0</v>
      </c>
      <c r="P43" s="4" t="s">
        <v>16</v>
      </c>
      <c r="Q43" s="2"/>
      <c r="R43" s="2"/>
      <c r="S43" s="2"/>
      <c r="T43" s="2"/>
      <c r="U43" s="2"/>
      <c r="V43" s="2"/>
      <c r="W43" s="2"/>
      <c r="X43" s="2"/>
      <c r="Y43" s="2"/>
      <c r="Z43" s="2"/>
      <c r="AA43" s="1">
        <f t="shared" ref="AA43" si="27">Q43+S43+U43+W43+Y43</f>
        <v>0</v>
      </c>
      <c r="AB43" s="12">
        <f t="shared" ref="AB43" si="28">R43+T43+V43+X43+Z43</f>
        <v>0</v>
      </c>
      <c r="AC43" s="19">
        <f>AA43+AB43</f>
        <v>0</v>
      </c>
      <c r="AE43" s="4" t="s">
        <v>16</v>
      </c>
      <c r="AF43" s="2" t="str">
        <f t="shared" ref="AF43:AO43" si="29">IFERROR(B43/Q43, "N.A.")</f>
        <v>N.A.</v>
      </c>
      <c r="AG43" s="2" t="str">
        <f t="shared" si="29"/>
        <v>N.A.</v>
      </c>
      <c r="AH43" s="2" t="str">
        <f t="shared" si="29"/>
        <v>N.A.</v>
      </c>
      <c r="AI43" s="2" t="str">
        <f t="shared" si="29"/>
        <v>N.A.</v>
      </c>
      <c r="AJ43" s="2" t="str">
        <f t="shared" si="29"/>
        <v>N.A.</v>
      </c>
      <c r="AK43" s="2" t="str">
        <f t="shared" si="29"/>
        <v>N.A.</v>
      </c>
      <c r="AL43" s="2" t="str">
        <f t="shared" si="29"/>
        <v>N.A.</v>
      </c>
      <c r="AM43" s="2" t="str">
        <f t="shared" si="29"/>
        <v>N.A.</v>
      </c>
      <c r="AN43" s="2" t="str">
        <f t="shared" si="29"/>
        <v>N.A.</v>
      </c>
      <c r="AO43" s="2" t="str">
        <f t="shared" si="29"/>
        <v>N.A.</v>
      </c>
      <c r="AP43" s="16" t="str">
        <f t="shared" ref="AP43" si="30">IFERROR(L43/AA43, "N.A.")</f>
        <v>N.A.</v>
      </c>
      <c r="AQ43" s="17" t="str">
        <f t="shared" ref="AQ43" si="31">IFERROR(M43/AB43, "N.A.")</f>
        <v>N.A.</v>
      </c>
      <c r="AR43" s="13" t="str">
        <f t="shared" ref="AR43" si="32">IFERROR(N43/AC43, "N.A.")</f>
        <v>N.A.</v>
      </c>
    </row>
    <row r="44" spans="1:44" ht="15" customHeight="1" thickBot="1" x14ac:dyDescent="0.3">
      <c r="A44" s="5" t="s">
        <v>0</v>
      </c>
      <c r="B44" s="49">
        <f>B43+C43</f>
        <v>0</v>
      </c>
      <c r="C44" s="50"/>
      <c r="D44" s="49">
        <f>D43+E43</f>
        <v>0</v>
      </c>
      <c r="E44" s="50"/>
      <c r="F44" s="49">
        <f>F43+G43</f>
        <v>0</v>
      </c>
      <c r="G44" s="50"/>
      <c r="H44" s="49">
        <f>H43+I43</f>
        <v>0</v>
      </c>
      <c r="I44" s="50"/>
      <c r="J44" s="49">
        <f>J43+K43</f>
        <v>0</v>
      </c>
      <c r="K44" s="50"/>
      <c r="L44" s="49">
        <f>L43+M43</f>
        <v>0</v>
      </c>
      <c r="M44" s="51"/>
      <c r="N44" s="20">
        <f>B44+D44+F44+H44+J44</f>
        <v>0</v>
      </c>
      <c r="P44" s="5" t="s">
        <v>0</v>
      </c>
      <c r="Q44" s="49">
        <f>Q43+R43</f>
        <v>0</v>
      </c>
      <c r="R44" s="50"/>
      <c r="S44" s="49">
        <f>S43+T43</f>
        <v>0</v>
      </c>
      <c r="T44" s="50"/>
      <c r="U44" s="49">
        <f>U43+V43</f>
        <v>0</v>
      </c>
      <c r="V44" s="50"/>
      <c r="W44" s="49">
        <f>W43+X43</f>
        <v>0</v>
      </c>
      <c r="X44" s="50"/>
      <c r="Y44" s="49">
        <f>Y43+Z43</f>
        <v>0</v>
      </c>
      <c r="Z44" s="50"/>
      <c r="AA44" s="49">
        <f>AA43+AB43</f>
        <v>0</v>
      </c>
      <c r="AB44" s="51"/>
      <c r="AC44" s="20">
        <f>Q44+S44+U44+W44+Y44</f>
        <v>0</v>
      </c>
      <c r="AE44" s="5" t="s">
        <v>0</v>
      </c>
      <c r="AF44" s="29" t="str">
        <f>IFERROR(B44/Q44,"N.A.")</f>
        <v>N.A.</v>
      </c>
      <c r="AG44" s="30"/>
      <c r="AH44" s="29" t="str">
        <f>IFERROR(D44/S44,"N.A.")</f>
        <v>N.A.</v>
      </c>
      <c r="AI44" s="30"/>
      <c r="AJ44" s="29" t="str">
        <f>IFERROR(F44/U44,"N.A.")</f>
        <v>N.A.</v>
      </c>
      <c r="AK44" s="30"/>
      <c r="AL44" s="29" t="str">
        <f>IFERROR(H44/W44,"N.A.")</f>
        <v>N.A.</v>
      </c>
      <c r="AM44" s="30"/>
      <c r="AN44" s="29" t="str">
        <f>IFERROR(J44/Y44,"N.A.")</f>
        <v>N.A.</v>
      </c>
      <c r="AO44" s="30"/>
      <c r="AP44" s="29" t="str">
        <f>IFERROR(L44/AA44,"N.A.")</f>
        <v>N.A.</v>
      </c>
      <c r="AQ44" s="30"/>
      <c r="AR44" s="18" t="str">
        <f>IFERROR(N44/AC44, "N.A.")</f>
        <v>N.A.</v>
      </c>
    </row>
  </sheetData>
  <mergeCells count="144">
    <mergeCell ref="AP20:AQ20"/>
    <mergeCell ref="AP32:AQ32"/>
    <mergeCell ref="AP44:AQ44"/>
    <mergeCell ref="P11:P14"/>
    <mergeCell ref="Q11:AB11"/>
    <mergeCell ref="P35:P38"/>
    <mergeCell ref="Q35:AB35"/>
    <mergeCell ref="A35:A38"/>
    <mergeCell ref="B35:M35"/>
    <mergeCell ref="A11:A14"/>
    <mergeCell ref="B11:M11"/>
    <mergeCell ref="N11:N14"/>
    <mergeCell ref="A23:A26"/>
    <mergeCell ref="B23:M23"/>
    <mergeCell ref="N23:N26"/>
    <mergeCell ref="B13:C13"/>
    <mergeCell ref="D13:E13"/>
    <mergeCell ref="B25:C25"/>
    <mergeCell ref="D25:E25"/>
    <mergeCell ref="B37:C37"/>
    <mergeCell ref="D37:E37"/>
    <mergeCell ref="N35:N38"/>
    <mergeCell ref="B12:E12"/>
    <mergeCell ref="B36:E36"/>
    <mergeCell ref="F36:G37"/>
    <mergeCell ref="H36:I37"/>
    <mergeCell ref="P23:P26"/>
    <mergeCell ref="B44:C44"/>
    <mergeCell ref="D44:E44"/>
    <mergeCell ref="F44:G44"/>
    <mergeCell ref="H44:I44"/>
    <mergeCell ref="J44:K44"/>
    <mergeCell ref="L36:M37"/>
    <mergeCell ref="J36:K37"/>
    <mergeCell ref="B32:C32"/>
    <mergeCell ref="D32:E32"/>
    <mergeCell ref="F32:G32"/>
    <mergeCell ref="H32:I32"/>
    <mergeCell ref="L32:M32"/>
    <mergeCell ref="L44:M44"/>
    <mergeCell ref="F12:G13"/>
    <mergeCell ref="H12:I13"/>
    <mergeCell ref="J12:K13"/>
    <mergeCell ref="L12:M13"/>
    <mergeCell ref="J32:K32"/>
    <mergeCell ref="B24:E24"/>
    <mergeCell ref="F24:G25"/>
    <mergeCell ref="H24:I25"/>
    <mergeCell ref="J24:K25"/>
    <mergeCell ref="L24:M25"/>
    <mergeCell ref="B20:C20"/>
    <mergeCell ref="D20:E20"/>
    <mergeCell ref="F20:G20"/>
    <mergeCell ref="H20:I20"/>
    <mergeCell ref="J20:K20"/>
    <mergeCell ref="L20:M20"/>
    <mergeCell ref="AR11:AR14"/>
    <mergeCell ref="Q12:T12"/>
    <mergeCell ref="U12:V13"/>
    <mergeCell ref="W12:X13"/>
    <mergeCell ref="Y12:Z13"/>
    <mergeCell ref="AA12:AB13"/>
    <mergeCell ref="AF12:AI12"/>
    <mergeCell ref="AJ12:AK13"/>
    <mergeCell ref="AL12:AM13"/>
    <mergeCell ref="AN12:AO13"/>
    <mergeCell ref="AP12:AQ13"/>
    <mergeCell ref="Q13:R13"/>
    <mergeCell ref="S13:T13"/>
    <mergeCell ref="AF13:AG13"/>
    <mergeCell ref="AH13:AI13"/>
    <mergeCell ref="AC11:AC14"/>
    <mergeCell ref="AE11:AE14"/>
    <mergeCell ref="AF11:AQ11"/>
    <mergeCell ref="AF20:AG20"/>
    <mergeCell ref="AH20:AI20"/>
    <mergeCell ref="AJ20:AK20"/>
    <mergeCell ref="AL20:AM20"/>
    <mergeCell ref="AN20:AO20"/>
    <mergeCell ref="Q20:R20"/>
    <mergeCell ref="S20:T20"/>
    <mergeCell ref="U20:V20"/>
    <mergeCell ref="W20:X20"/>
    <mergeCell ref="Y20:Z20"/>
    <mergeCell ref="AA20:AB20"/>
    <mergeCell ref="AR23:AR26"/>
    <mergeCell ref="Q24:T24"/>
    <mergeCell ref="U24:V25"/>
    <mergeCell ref="W24:X25"/>
    <mergeCell ref="Y24:Z25"/>
    <mergeCell ref="AA24:AB25"/>
    <mergeCell ref="AF24:AI24"/>
    <mergeCell ref="AJ24:AK25"/>
    <mergeCell ref="AL24:AM25"/>
    <mergeCell ref="AN24:AO25"/>
    <mergeCell ref="AP24:AQ25"/>
    <mergeCell ref="Q25:R25"/>
    <mergeCell ref="S25:T25"/>
    <mergeCell ref="AF25:AG25"/>
    <mergeCell ref="AH25:AI25"/>
    <mergeCell ref="AC23:AC26"/>
    <mergeCell ref="AE23:AE26"/>
    <mergeCell ref="AF23:AQ23"/>
    <mergeCell ref="Q23:AB23"/>
    <mergeCell ref="AF32:AG32"/>
    <mergeCell ref="AH32:AI32"/>
    <mergeCell ref="AJ32:AK32"/>
    <mergeCell ref="AL32:AM32"/>
    <mergeCell ref="AN32:AO32"/>
    <mergeCell ref="Q32:R32"/>
    <mergeCell ref="S32:T32"/>
    <mergeCell ref="U32:V32"/>
    <mergeCell ref="W32:X32"/>
    <mergeCell ref="Y32:Z32"/>
    <mergeCell ref="AA32:AB32"/>
    <mergeCell ref="AR35:AR38"/>
    <mergeCell ref="Q36:T36"/>
    <mergeCell ref="U36:V37"/>
    <mergeCell ref="W36:X37"/>
    <mergeCell ref="Y36:Z37"/>
    <mergeCell ref="AA36:AB37"/>
    <mergeCell ref="AF36:AI36"/>
    <mergeCell ref="AJ36:AK37"/>
    <mergeCell ref="AL36:AM37"/>
    <mergeCell ref="AN36:AO37"/>
    <mergeCell ref="AP36:AQ37"/>
    <mergeCell ref="Q37:R37"/>
    <mergeCell ref="S37:T37"/>
    <mergeCell ref="AF37:AG37"/>
    <mergeCell ref="AH37:AI37"/>
    <mergeCell ref="AC35:AC38"/>
    <mergeCell ref="AE35:AE38"/>
    <mergeCell ref="AF35:AQ35"/>
    <mergeCell ref="AF44:AG44"/>
    <mergeCell ref="AH44:AI44"/>
    <mergeCell ref="AJ44:AK44"/>
    <mergeCell ref="AL44:AM44"/>
    <mergeCell ref="AN44:AO44"/>
    <mergeCell ref="Q44:R44"/>
    <mergeCell ref="S44:T44"/>
    <mergeCell ref="U44:V44"/>
    <mergeCell ref="W44:X44"/>
    <mergeCell ref="Y44:Z44"/>
    <mergeCell ref="AA44:AB4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286F7B9F57824EBE60803C25CD2868" ma:contentTypeVersion="5" ma:contentTypeDescription="Crear nuevo documento." ma:contentTypeScope="" ma:versionID="951f9354d8b855d4436816e12a09d99e">
  <xsd:schema xmlns:xsd="http://www.w3.org/2001/XMLSchema" xmlns:xs="http://www.w3.org/2001/XMLSchema" xmlns:p="http://schemas.microsoft.com/office/2006/metadata/properties" xmlns:ns2="3946fdfc-da00-409a-95df-cd9f19cc2a9a" targetNamespace="http://schemas.microsoft.com/office/2006/metadata/properties" ma:root="true" ma:fieldsID="0dcabb48a44a13c8f7fa97ab5fdfbaa4" ns2:_="">
    <xsd:import namespace="3946fdfc-da00-409a-95df-cd9f19cc2a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6fdfc-da00-409a-95df-cd9f19cc2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2E3AB9-6F45-486C-B895-412327DF5D5F}">
  <ds:schemaRefs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3946fdfc-da00-409a-95df-cd9f19cc2a9a"/>
  </ds:schemaRefs>
</ds:datastoreItem>
</file>

<file path=customXml/itemProps2.xml><?xml version="1.0" encoding="utf-8"?>
<ds:datastoreItem xmlns:ds="http://schemas.openxmlformats.org/officeDocument/2006/customXml" ds:itemID="{B39EBE43-7964-4559-86FD-5EB29770B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CABFCE-4B33-424B-8626-590164F3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46fdfc-da00-409a-95df-cd9f19cc2a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001 Cozumel</vt:lpstr>
      <vt:lpstr>002 Felipe Carrillo Puerto</vt:lpstr>
      <vt:lpstr>003 Isla Mujeres</vt:lpstr>
      <vt:lpstr>004 Othón P. Blanco</vt:lpstr>
      <vt:lpstr>005 Benito Juárez</vt:lpstr>
      <vt:lpstr>006 José María Morelos</vt:lpstr>
      <vt:lpstr>007 Lázaro Cárdenas</vt:lpstr>
      <vt:lpstr>008 Playa del Carmen</vt:lpstr>
      <vt:lpstr>009 Tulum</vt:lpstr>
      <vt:lpstr>010 Bacalar</vt:lpstr>
      <vt:lpstr>011 Puerto Morelos</vt:lpstr>
      <vt:lpstr>Quintana Roo</vt:lpstr>
    </vt:vector>
  </TitlesOfParts>
  <Manager>DIEAE</Manager>
  <Company>SEFIPLAN</Company>
  <LinksUpToDate>false</LinksUpToDate>
  <SharedDoc>false</SharedDoc>
  <HyperlinkBase>https://sefiplan.qroo.gob.mx/CIEGEQROO/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Hussmanns del estado de Quintana Roo, 2007 T1</dc:title>
  <dc:subject>Matriz Hussmanns Quintana Roo, 2007-T1</dc:subject>
  <dc:creator>SEFIPLAN</dc:creator>
  <cp:keywords>matriz hussmanns enoe</cp:keywords>
  <dc:description>Elaborado por la Dirección de Información Estadística y Análisis Económico (DIEAE) de la Subsecretaría de Análisis Económico y Finanzas Públicas (SSAEFP) de la Secretaría de Finanzas y Planeación (SEFIPLAN)</dc:description>
  <cp:lastModifiedBy>Erick Alessandro Canul Cabrera</cp:lastModifiedBy>
  <dcterms:created xsi:type="dcterms:W3CDTF">2019-11-22T16:27:56Z</dcterms:created>
  <dcterms:modified xsi:type="dcterms:W3CDTF">2025-12-16T14:22:24Z</dcterms:modified>
  <cp:category>Subsistema de Información Demográfica y Social</cp:category>
  <cp:contentStatus>EACC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0x010100E7286F7B9F57824EBE60803C25CD2868</vt:lpwstr>
  </property>
</Properties>
</file>